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1295" windowHeight="6495" activeTab="0"/>
  </bookViews>
  <sheets>
    <sheet name="ατομική μάζα" sheetId="1" r:id="rId1"/>
    <sheet name="μοριακή μάζα" sheetId="2" r:id="rId2"/>
    <sheet name="mol ατόμων" sheetId="3" r:id="rId3"/>
    <sheet name="mol μορίων" sheetId="4" r:id="rId4"/>
  </sheets>
  <definedNames/>
  <calcPr fullCalcOnLoad="1"/>
</workbook>
</file>

<file path=xl/comments1.xml><?xml version="1.0" encoding="utf-8"?>
<comments xmlns="http://schemas.openxmlformats.org/spreadsheetml/2006/main">
  <authors>
    <author>Vasilis</author>
  </authors>
  <commentList>
    <comment ref="O3" authorId="0">
      <text>
        <r>
          <rPr>
            <b/>
            <sz val="8"/>
            <rFont val="Tahoma"/>
            <family val="0"/>
          </rPr>
          <t xml:space="preserve">Ένα κουτί με καραμέλες περιέχει 20 πακέτα, που το κάθε πακέτο περιέχει 12 καραμέλες. Αν  η μάζα του κουτιού είναι 480 g να υπολογιστεί με τη βοήθεια του προγράμματος στον υπολογιστή:
1. η μάζα μιας καραμέλας
2. το κλάσμα της μάζας μιας καραμέλας ως προς τη μάζα του πακέτου
Τα χαρτιά του κουτιού, του περιτυλίγματος του κάθε πακέτου και της κάθε καραμέλας θεωρούνται ότι έχουν αμελητέα μάζα.
</t>
        </r>
        <r>
          <rPr>
            <sz val="8"/>
            <rFont val="Tahoma"/>
            <family val="0"/>
          </rPr>
          <t xml:space="preserve">
</t>
        </r>
      </text>
    </comment>
    <comment ref="O9" authorId="0">
      <text>
        <r>
          <rPr>
            <b/>
            <sz val="8"/>
            <rFont val="Tahoma"/>
            <family val="0"/>
          </rPr>
          <t xml:space="preserve">Μια ποσότητα άνθρακα 12  περιέχει 3,01Ε+24 άτομα, που το κάθε άτομο περιέχει 12 νουκλεόνια. Αν η μάζα της ποσότητα του άνθρακα είναι 60 g να υπολογιστεί:
1. η μάζα ενός νουκλεονίου.
2. το κλάσμα της μάζας ενός νουκλεονίου ως προς τη μάζα του ατόμου του άνθρακα 12.
</t>
        </r>
        <r>
          <rPr>
            <sz val="8"/>
            <rFont val="Tahoma"/>
            <family val="0"/>
          </rPr>
          <t xml:space="preserve">
</t>
        </r>
      </text>
    </comment>
  </commentList>
</comments>
</file>

<file path=xl/comments3.xml><?xml version="1.0" encoding="utf-8"?>
<comments xmlns="http://schemas.openxmlformats.org/spreadsheetml/2006/main">
  <authors>
    <author>Vasilis</author>
  </authors>
  <commentList>
    <comment ref="R3" authorId="0">
      <text>
        <r>
          <rPr>
            <b/>
            <sz val="8"/>
            <rFont val="Tahoma"/>
            <family val="0"/>
          </rPr>
          <t xml:space="preserve">Ένα κουτί με καραμέλες περιέχει 20 πακέτα, που το κάθε πακέτο περιέχει 12 καραμέλες. Αν  η μάζα του κουτιού είναι 480 g να υπολογιστεί με τη βοήθεια του προγράμματος στον υπολογιστή:
1. η μάζα μιας καραμέλας
2. το κλάσμα της μάζας μιας καραμέλας ως προς τη μάζα του πακέτου
Τα χαρτιά του κουτιού, του περιτυλίγματος του κάθε πακέτου και της κάθε καραμέλας θεωρούνται ότι έχουν αμελητέα μάζα.
</t>
        </r>
        <r>
          <rPr>
            <sz val="8"/>
            <rFont val="Tahoma"/>
            <family val="0"/>
          </rPr>
          <t xml:space="preserve">
</t>
        </r>
      </text>
    </comment>
    <comment ref="R17" authorId="0">
      <text>
        <r>
          <rPr>
            <b/>
            <sz val="8"/>
            <rFont val="Tahoma"/>
            <family val="0"/>
          </rPr>
          <t xml:space="preserve">Μια ποσότητα άνθρακα 12  περιέχει 3,01Ε+24 άτομα, που το κάθε άτομο περιέχει 12 νουκλεόνια. Αν η μάζα της ποσότητα του άνθρακα είναι 60 g να υπολογιστεί:
1. η μάζα ενός νουκλεονίου.
2. το κλάσμα της μάζας ενός νουκλεονίου ως προς τη μάζα του ατόμου του άνθρακα 12.
</t>
        </r>
        <r>
          <rPr>
            <sz val="8"/>
            <rFont val="Tahoma"/>
            <family val="0"/>
          </rPr>
          <t xml:space="preserve">
</t>
        </r>
      </text>
    </comment>
  </commentList>
</comments>
</file>

<file path=xl/sharedStrings.xml><?xml version="1.0" encoding="utf-8"?>
<sst xmlns="http://schemas.openxmlformats.org/spreadsheetml/2006/main" count="328" uniqueCount="187">
  <si>
    <t>☺</t>
  </si>
  <si>
    <t>Πλήθος πακέτων</t>
  </si>
  <si>
    <t>Μάζα περιεχομένου πακέτου σε g</t>
  </si>
  <si>
    <t>Πλήθος ατόμων άνθρακα</t>
  </si>
  <si>
    <t>Μάζα περιεχομένου κουτιού σε g</t>
  </si>
  <si>
    <t>Μάζα άνθρακα σε g</t>
  </si>
  <si>
    <t>Μάζα ατόμου άνθρακα σε g</t>
  </si>
  <si>
    <t>Μάζα ενός νουκλεονίου</t>
  </si>
  <si>
    <t>=</t>
  </si>
  <si>
    <r>
      <t>Άρα η μάζα ενός νουκλεονίου είναι 1,66 10</t>
    </r>
    <r>
      <rPr>
        <vertAlign val="superscript"/>
        <sz val="11"/>
        <rFont val="Times New Roman"/>
        <family val="1"/>
      </rPr>
      <t>-24</t>
    </r>
    <r>
      <rPr>
        <sz val="11"/>
        <rFont val="Times New Roman"/>
        <family val="1"/>
      </rPr>
      <t xml:space="preserve"> g  και αποτελεί το</t>
    </r>
  </si>
  <si>
    <t>Μάζα μιάς καραμέλας</t>
  </si>
  <si>
    <t xml:space="preserve">Η μάζα ενός ατόμου οξυγόνου είναι: 2,66E-23 g δηλαδή </t>
  </si>
  <si>
    <t xml:space="preserve">Η μάζα ενός ατόμου αζώτου είναι: 2,32E-23 g δηλαδή </t>
  </si>
  <si>
    <t xml:space="preserve">Η μάζα ενός ατόμου νατρίου είναι: 3,82E-23 g δηλαδή </t>
  </si>
  <si>
    <t xml:space="preserve">Η μάζα ενός ατόμου θείου είναι: 5,31E-23 g δηλαδή </t>
  </si>
  <si>
    <t xml:space="preserve">Η μάζα ενός πακέτου A με καραμέλες είναι: 60 g δηλαδή </t>
  </si>
  <si>
    <t xml:space="preserve">Η μάζα ενός πακέτου Β με καραμέλες είναι: 40 g δηλαδή </t>
  </si>
  <si>
    <t xml:space="preserve">Η μάζα ενός μορίου οξυγόνου είναι 5,31E-23 g δηλαδή </t>
  </si>
  <si>
    <t xml:space="preserve">Η μάζα ενός μορίου αζώτου είναι 4,64E-23 g δηλαδή </t>
  </si>
  <si>
    <t xml:space="preserve">Η μάζα ενός μορίου νερού είναι: 2,99E-23 g δηλαδή </t>
  </si>
  <si>
    <t xml:space="preserve">Η μάζα ενός μορίου αμμωνίας είναι 2,82E-23 g δηλαδή </t>
  </si>
  <si>
    <t xml:space="preserve">Η μάζα ενός μορίου υδροϊωδίου είναι 2,12E-22 g δηλαδή </t>
  </si>
  <si>
    <t>Καραμέλες ανά πακέτο</t>
  </si>
  <si>
    <t xml:space="preserve">Νουκλεόνια ανά άτομο </t>
  </si>
  <si>
    <r>
      <t xml:space="preserve">της μάζας του ατόμου του </t>
    </r>
    <r>
      <rPr>
        <vertAlign val="superscript"/>
        <sz val="11"/>
        <rFont val="Times New Roman"/>
        <family val="1"/>
      </rPr>
      <t>12</t>
    </r>
    <r>
      <rPr>
        <sz val="11"/>
        <rFont val="Times New Roman"/>
        <family val="1"/>
      </rPr>
      <t>C (άνθρα-</t>
    </r>
  </si>
  <si>
    <t xml:space="preserve">Άρα η μάζα μιας καραμέλας είναι </t>
  </si>
  <si>
    <t>g</t>
  </si>
  <si>
    <t xml:space="preserve">Άρα η μάζα ενός νουκλεονίου είναι </t>
  </si>
  <si>
    <t>Πόσα νουκλεόνια έχουν μάζα 1g ;</t>
  </si>
  <si>
    <t xml:space="preserve">1g έχουν </t>
  </si>
  <si>
    <t>νουκλεόνια</t>
  </si>
  <si>
    <t>και έχει μάζα</t>
  </si>
  <si>
    <t>1 mol νουκλεονίων περιέχει</t>
  </si>
  <si>
    <t>1 mol amu περιέχει</t>
  </si>
  <si>
    <t>amu</t>
  </si>
  <si>
    <t>*</t>
  </si>
  <si>
    <t xml:space="preserve">Γενικά </t>
  </si>
  <si>
    <t>1 mol μορίων στοιχείου ή χημικής ένωσης περιέχει</t>
  </si>
  <si>
    <t>πιο μεγάλη</t>
  </si>
  <si>
    <t>πιο μικρή</t>
  </si>
  <si>
    <t xml:space="preserve">που μας δείχνει πόσες φορές είναι </t>
  </si>
  <si>
    <t>πιο πολύ</t>
  </si>
  <si>
    <t>πιο λίγο</t>
  </si>
  <si>
    <t>πιο κοντά</t>
  </si>
  <si>
    <t>του ατόμου</t>
  </si>
  <si>
    <t>του μορίου</t>
  </si>
  <si>
    <t>του ιόντος</t>
  </si>
  <si>
    <t>του πυρήνα</t>
  </si>
  <si>
    <t>του ηλεκτρονίου</t>
  </si>
  <si>
    <t>του στοιχείου</t>
  </si>
  <si>
    <t>της ένωσης</t>
  </si>
  <si>
    <t>του άνθρακα</t>
  </si>
  <si>
    <t>του οξυγόνου</t>
  </si>
  <si>
    <t>του υδρογόνου</t>
  </si>
  <si>
    <t>τον άνθρακα</t>
  </si>
  <si>
    <t>τον πυρήνα</t>
  </si>
  <si>
    <t>1/12 του άνθρακα</t>
  </si>
  <si>
    <t>ένα amu</t>
  </si>
  <si>
    <t>1/12 του ατόμου</t>
  </si>
  <si>
    <t>τον δείκτη</t>
  </si>
  <si>
    <t>τον αριθμό</t>
  </si>
  <si>
    <t>την μάζα</t>
  </si>
  <si>
    <t>το βάρος</t>
  </si>
  <si>
    <t>τον όγκο</t>
  </si>
  <si>
    <t xml:space="preserve">η μάζα </t>
  </si>
  <si>
    <t>της χημικής ένωσης</t>
  </si>
  <si>
    <t>του στοιχείου ή της χημικής ένωσης</t>
  </si>
  <si>
    <t>από</t>
  </si>
  <si>
    <t>Copyright:</t>
  </si>
  <si>
    <t>© Αγγελόπουλος Βασίλειος</t>
  </si>
  <si>
    <t>η μάζα</t>
  </si>
  <si>
    <t>Μάζα μιάς καραμέλας σε g</t>
  </si>
  <si>
    <t>Μάζα ενός νουκλεονίου σε g</t>
  </si>
  <si>
    <t>έχει ατομική μάζα</t>
  </si>
  <si>
    <t>1 άτομο</t>
  </si>
  <si>
    <t>οξυγόνου</t>
  </si>
  <si>
    <t xml:space="preserve">νατρίου </t>
  </si>
  <si>
    <t>αζώτου</t>
  </si>
  <si>
    <t>θείου</t>
  </si>
  <si>
    <t>O</t>
  </si>
  <si>
    <t>N</t>
  </si>
  <si>
    <t>Na</t>
  </si>
  <si>
    <t>S</t>
  </si>
  <si>
    <t>Br</t>
  </si>
  <si>
    <t>βρωμίου</t>
  </si>
  <si>
    <t>περιέχει</t>
  </si>
  <si>
    <t>έχει μάζα</t>
  </si>
  <si>
    <t>άρα 1 mol ατόμων</t>
  </si>
  <si>
    <t>του μάζα</t>
  </si>
  <si>
    <t xml:space="preserve">δηλαδή τοσα g όσα είναι η </t>
  </si>
  <si>
    <t>άτομα</t>
  </si>
  <si>
    <t xml:space="preserve">ατομική </t>
  </si>
  <si>
    <t>μοριακή</t>
  </si>
  <si>
    <t xml:space="preserve">ειδική </t>
  </si>
  <si>
    <t>συνολική</t>
  </si>
  <si>
    <t>1 μόριο</t>
  </si>
  <si>
    <t>έχει μοριακή μάζα</t>
  </si>
  <si>
    <t xml:space="preserve">1 mol μορίων </t>
  </si>
  <si>
    <t>μόρια</t>
  </si>
  <si>
    <t xml:space="preserve">άρα 1 mol μορίων </t>
  </si>
  <si>
    <t>1 mol ατόμων</t>
  </si>
  <si>
    <t>αμμωνίας</t>
  </si>
  <si>
    <t>διοξειδίου του θείου</t>
  </si>
  <si>
    <t>Ο</t>
  </si>
  <si>
    <t>Ν</t>
  </si>
  <si>
    <t>HBr</t>
  </si>
  <si>
    <t>NH</t>
  </si>
  <si>
    <t>SO</t>
  </si>
  <si>
    <t>64</t>
  </si>
  <si>
    <t>17</t>
  </si>
  <si>
    <t>32</t>
  </si>
  <si>
    <t xml:space="preserve">ηλεκτρόνια </t>
  </si>
  <si>
    <t xml:space="preserve">άτομα </t>
  </si>
  <si>
    <t>μάζα του στοιχείου ή της χημικής ένωσης.</t>
  </si>
  <si>
    <t>μάζα του στοιχείου</t>
  </si>
  <si>
    <t>υδροβρωμίου</t>
  </si>
  <si>
    <t>Ατομικές μάζες για βοήθεια</t>
  </si>
  <si>
    <t>υδρογόνο</t>
  </si>
  <si>
    <t>οξυγόνο</t>
  </si>
  <si>
    <t>άζωτο</t>
  </si>
  <si>
    <t>θείο</t>
  </si>
  <si>
    <t>βρώμιο</t>
  </si>
  <si>
    <t xml:space="preserve">H </t>
  </si>
  <si>
    <t xml:space="preserve">O </t>
  </si>
  <si>
    <t xml:space="preserve">N </t>
  </si>
  <si>
    <t xml:space="preserve">S </t>
  </si>
  <si>
    <t xml:space="preserve">Br </t>
  </si>
  <si>
    <r>
      <t>Όμως 6,02 10</t>
    </r>
    <r>
      <rPr>
        <vertAlign val="superscript"/>
        <sz val="12"/>
        <rFont val="Times New Roman"/>
        <family val="1"/>
      </rPr>
      <t>23</t>
    </r>
    <r>
      <rPr>
        <sz val="12"/>
        <rFont val="Times New Roman"/>
        <family val="1"/>
      </rPr>
      <t xml:space="preserve"> νουκλεόνια έχουν μάζα </t>
    </r>
  </si>
  <si>
    <t xml:space="preserve">του στοιχείου ή της </t>
  </si>
  <si>
    <t>Πόσες καραμέλες έχουν μάζα 1Kg ή 1000g;</t>
  </si>
  <si>
    <t xml:space="preserve">1Kg έχουν </t>
  </si>
  <si>
    <t>Kg</t>
  </si>
  <si>
    <t>Μπράβο!!!!!</t>
  </si>
  <si>
    <t xml:space="preserve"> νουκλεόνια</t>
  </si>
  <si>
    <r>
      <t>Γενικά:</t>
    </r>
    <r>
      <rPr>
        <sz val="11"/>
        <rFont val="Times New Roman"/>
        <family val="1"/>
      </rPr>
      <t xml:space="preserve"> 1 mol είναι μονάδα ποσότητα ουσίας που περιέχει 6,02 10</t>
    </r>
    <r>
      <rPr>
        <vertAlign val="superscript"/>
        <sz val="11"/>
        <rFont val="Times New Roman"/>
        <family val="1"/>
      </rPr>
      <t>23</t>
    </r>
    <r>
      <rPr>
        <sz val="11"/>
        <rFont val="Times New Roman"/>
        <family val="1"/>
      </rPr>
      <t xml:space="preserve"> στοιχειώδεις οντότητες</t>
    </r>
  </si>
  <si>
    <t>Το πλήθος αυτό από καραμέλες που έχουν μάζα 1Kg, το ορίζουμε ως μονάδα ποσότητας από καραμέλες και το λέμε 1 mok</t>
  </si>
  <si>
    <t>1ο Πρόβλημα</t>
  </si>
  <si>
    <t>2ο Πρόβλημα</t>
  </si>
  <si>
    <t>Το 1/12 της μάζας του περιεχομένου του πακέτου με τις καραμέλες το ορίσαμε ως μόνάδα για τις μάζες των πακέτων με καραμέλες και την λέμε  μονάδα μάζας καραμέλας ή ένα cmu (caramel mass unit)</t>
  </si>
  <si>
    <t>χημικής ένωσης και έχει μάζα τόσα g όσα είναι η</t>
  </si>
  <si>
    <t>του στοιχείου και έχει μάζα τόσα g όσα είναι η</t>
  </si>
  <si>
    <t xml:space="preserve">ατόμων </t>
  </si>
  <si>
    <t>μορίων</t>
  </si>
  <si>
    <t xml:space="preserve">ηλεκτρονίων </t>
  </si>
  <si>
    <t>νουκλεονίων</t>
  </si>
  <si>
    <t xml:space="preserve">δηλαδή τόσα g όσα είναι η </t>
  </si>
  <si>
    <t xml:space="preserve">1 mol ατόμων ενός στοιχείου είναι ποσότητα </t>
  </si>
  <si>
    <t>γιατί αποτελείται από</t>
  </si>
  <si>
    <t>Το πλήθος αυτό από νουκλεόνια που έχουν μάζα 1g το ορίζουμε ως μονάδα ποσότητα ουσίας και το λέμε 1 mol</t>
  </si>
  <si>
    <t>καραμέλες</t>
  </si>
  <si>
    <t>1 mok καραμέλες περιέχει</t>
  </si>
  <si>
    <t>φορές πιο μεγάλη από ένα amu</t>
  </si>
  <si>
    <t>φορές πιο μεγάλη από ένα cmu</t>
  </si>
  <si>
    <t>g, όση και η μάζα ενός</t>
  </si>
  <si>
    <t>μορίου</t>
  </si>
  <si>
    <t>ιόντος</t>
  </si>
  <si>
    <t>ατόμου</t>
  </si>
  <si>
    <t>νουκλεονίου</t>
  </si>
  <si>
    <t>ηλεκτρονίου</t>
  </si>
  <si>
    <t>Άρα ένα amu είναι μάζα</t>
  </si>
  <si>
    <t>Άρα ένα cmu είναι μάζα</t>
  </si>
  <si>
    <t>ενός πακέτου</t>
  </si>
  <si>
    <t>μιας καραμέλας</t>
  </si>
  <si>
    <t>ενός κουτιού</t>
  </si>
  <si>
    <t xml:space="preserve">g, όση και η μάζα </t>
  </si>
  <si>
    <t>20 πακέτων</t>
  </si>
  <si>
    <t>που έχουν 12 καραμέλλες</t>
  </si>
  <si>
    <t>Η μάζα ενός amu είναι</t>
  </si>
  <si>
    <t xml:space="preserve">Λέμε ότι το πακέτο A έχει πακετική μάζα καραμέλας </t>
  </si>
  <si>
    <t xml:space="preserve">Λέμε ότι το πακέτο Β έχει πακετική μάζα καραμέλας </t>
  </si>
  <si>
    <t>της μάζας του πακέτου με τις καραμέλες</t>
  </si>
  <si>
    <t>Άρα η μάζα μιας καραμέλας είναι 2 g  και αποτελεί το</t>
  </si>
  <si>
    <r>
      <t>Γενικά:</t>
    </r>
    <r>
      <rPr>
        <sz val="11"/>
        <rFont val="Times New Roman"/>
        <family val="1"/>
      </rPr>
      <t>1 mok είναι μονάδα ποσότητα από καραμέλες που περιέχει</t>
    </r>
  </si>
  <si>
    <t>κας με 12 νουκλεόνια στο άτομό του)</t>
  </si>
  <si>
    <t xml:space="preserve">Λέμε ότι το οξυγόνο έχει σχετική ατομική μάζα </t>
  </si>
  <si>
    <t xml:space="preserve">Λέμε ότι το άζωτο έχει  σχετική ατομική μάζα </t>
  </si>
  <si>
    <t xml:space="preserve">Λέμε ότι το νάτριο έχει  σχετική ατομική μάζα </t>
  </si>
  <si>
    <t xml:space="preserve">Λέμε ότι το θείο έχει  σχετική ατομική μάζα </t>
  </si>
  <si>
    <r>
      <t xml:space="preserve">Το 1/12 της μάζας του ατόμου του </t>
    </r>
    <r>
      <rPr>
        <vertAlign val="superscript"/>
        <sz val="11"/>
        <rFont val="Times New Roman"/>
        <family val="1"/>
      </rPr>
      <t>12</t>
    </r>
    <r>
      <rPr>
        <sz val="11"/>
        <rFont val="Times New Roman"/>
        <family val="1"/>
      </rPr>
      <t xml:space="preserve">C το ορίσαμε ως μόνάδα για τις μάζες των </t>
    </r>
    <r>
      <rPr>
        <b/>
        <sz val="11"/>
        <color indexed="12"/>
        <rFont val="Times New Roman"/>
        <family val="1"/>
      </rPr>
      <t>ατόμων</t>
    </r>
    <r>
      <rPr>
        <sz val="11"/>
        <rFont val="Times New Roman"/>
        <family val="1"/>
      </rPr>
      <t xml:space="preserve"> και των μορίων και την λέμε σχετική ατομική μονάδα μάζας ή ένα amu (atomic mass unit).</t>
    </r>
  </si>
  <si>
    <r>
      <t xml:space="preserve">Σχετική ατομική μάζα </t>
    </r>
    <r>
      <rPr>
        <sz val="11"/>
        <rFont val="Times New Roman"/>
        <family val="1"/>
      </rPr>
      <t xml:space="preserve">ενός στοιχείου λέμε </t>
    </r>
  </si>
  <si>
    <t xml:space="preserve">Λέμε ότι το οξυγόνο έχει σχετική μοριακή μάζα </t>
  </si>
  <si>
    <t xml:space="preserve">Λέμε ότι το άζωτο έχει σχετική μοριακή μάζα </t>
  </si>
  <si>
    <t xml:space="preserve">Λέμε ότι το νερό έχει σχετική μοριακή μάζα </t>
  </si>
  <si>
    <t xml:space="preserve">Λέμε ότι η αμμωνία έχει σχετική μοριακή μάζα </t>
  </si>
  <si>
    <t xml:space="preserve">Λέμε ότι το ιδροΐωδιο έχει σχετική μοριακή μάζα </t>
  </si>
  <si>
    <r>
      <t xml:space="preserve">Το 1/12 της μάζας του ατόμου του </t>
    </r>
    <r>
      <rPr>
        <vertAlign val="superscript"/>
        <sz val="11"/>
        <rFont val="Times New Roman"/>
        <family val="1"/>
      </rPr>
      <t>12</t>
    </r>
    <r>
      <rPr>
        <sz val="11"/>
        <rFont val="Times New Roman"/>
        <family val="1"/>
      </rPr>
      <t xml:space="preserve">C το ορίσαμε ως μόνάδα για τις μάζες των </t>
    </r>
    <r>
      <rPr>
        <sz val="11"/>
        <rFont val="Times New Roman"/>
        <family val="1"/>
      </rPr>
      <t xml:space="preserve">ατόμων </t>
    </r>
    <r>
      <rPr>
        <sz val="11"/>
        <rFont val="Times New Roman"/>
        <family val="1"/>
      </rPr>
      <t xml:space="preserve">και των </t>
    </r>
    <r>
      <rPr>
        <b/>
        <sz val="11"/>
        <color indexed="12"/>
        <rFont val="Times New Roman"/>
        <family val="1"/>
      </rPr>
      <t>μορίων</t>
    </r>
    <r>
      <rPr>
        <sz val="11"/>
        <rFont val="Times New Roman"/>
        <family val="1"/>
      </rPr>
      <t xml:space="preserve"> και την λέμε σχετική ατομική μονάδα μάζας ή ένα amu (atomic mass unit).</t>
    </r>
  </si>
  <si>
    <r>
      <t>Σχετική μοριακή μάζα</t>
    </r>
    <r>
      <rPr>
        <sz val="11"/>
        <rFont val="Times New Roman"/>
        <family val="1"/>
      </rPr>
      <t xml:space="preserve"> ενός στοιχείου ή μιάς χημικής ένωσης λέμε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</si>
</sst>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0000"/>
    <numFmt numFmtId="173" formatCode="0.E+00"/>
    <numFmt numFmtId="174" formatCode="&quot;Ναι&quot;;&quot;Ναι&quot;;&quot;'Οχι&quot;"/>
    <numFmt numFmtId="175" formatCode="&quot;Αληθές&quot;;&quot;Αληθές&quot;;&quot;Ψευδές&quot;"/>
    <numFmt numFmtId="176" formatCode="&quot;Ενεργοποίηση&quot;;&quot;Ενεργοποίηση&quot;;&quot;Απενεργοποίηση&quot;"/>
  </numFmts>
  <fonts count="42">
    <font>
      <sz val="10"/>
      <name val="Arial"/>
      <family val="0"/>
    </font>
    <font>
      <sz val="10"/>
      <name val="Times New Roman"/>
      <family val="1"/>
    </font>
    <font>
      <sz val="14"/>
      <color indexed="12"/>
      <name val="Times New Roman"/>
      <family val="1"/>
    </font>
    <font>
      <sz val="11"/>
      <name val="Times New Roman"/>
      <family val="1"/>
    </font>
    <font>
      <b/>
      <sz val="11"/>
      <color indexed="12"/>
      <name val="Times New Roman"/>
      <family val="1"/>
    </font>
    <font>
      <vertAlign val="superscript"/>
      <sz val="11"/>
      <name val="Times New Roman"/>
      <family val="1"/>
    </font>
    <font>
      <sz val="16"/>
      <color indexed="12"/>
      <name val="Times New Roman"/>
      <family val="1"/>
    </font>
    <font>
      <sz val="16"/>
      <name val="Arial"/>
      <family val="0"/>
    </font>
    <font>
      <b/>
      <sz val="11"/>
      <name val="Times New Roman"/>
      <family val="1"/>
    </font>
    <font>
      <sz val="10"/>
      <color indexed="9"/>
      <name val="Arial"/>
      <family val="2"/>
    </font>
    <font>
      <sz val="11"/>
      <color indexed="9"/>
      <name val="Times New Roman"/>
      <family val="1"/>
    </font>
    <font>
      <sz val="8"/>
      <name val="Times New Roman"/>
      <family val="1"/>
    </font>
    <font>
      <i/>
      <sz val="10"/>
      <color indexed="12"/>
      <name val="Bookman Old Style"/>
      <family val="1"/>
    </font>
    <font>
      <sz val="10"/>
      <color indexed="9"/>
      <name val="Times New Roman"/>
      <family val="1"/>
    </font>
    <font>
      <sz val="12"/>
      <name val="Times New Roman"/>
      <family val="1"/>
    </font>
    <font>
      <vertAlign val="superscript"/>
      <sz val="12"/>
      <name val="Times New Roman"/>
      <family val="1"/>
    </font>
    <font>
      <sz val="10"/>
      <color indexed="10"/>
      <name val="Arial"/>
      <family val="0"/>
    </font>
    <font>
      <sz val="11"/>
      <color indexed="10"/>
      <name val="Times New Roman"/>
      <family val="1"/>
    </font>
    <font>
      <sz val="14"/>
      <color indexed="10"/>
      <name val="Times New Roman"/>
      <family val="1"/>
    </font>
    <font>
      <vertAlign val="subscript"/>
      <sz val="12"/>
      <name val="Times New Roman"/>
      <family val="1"/>
    </font>
    <font>
      <b/>
      <sz val="12"/>
      <color indexed="12"/>
      <name val="Times New Roman"/>
      <family val="1"/>
    </font>
    <font>
      <b/>
      <sz val="10"/>
      <name val="Arial"/>
      <family val="0"/>
    </font>
    <font>
      <b/>
      <sz val="12"/>
      <name val="Times New Roman"/>
      <family val="1"/>
    </font>
    <font>
      <sz val="22"/>
      <name val="Times New Roman"/>
      <family val="1"/>
    </font>
    <font>
      <sz val="20"/>
      <color indexed="12"/>
      <name val="Times New Roman"/>
      <family val="1"/>
    </font>
    <font>
      <sz val="20"/>
      <name val="Times New Roman"/>
      <family val="1"/>
    </font>
    <font>
      <sz val="8"/>
      <name val="Tahoma"/>
      <family val="0"/>
    </font>
    <font>
      <b/>
      <sz val="8"/>
      <name val="Tahoma"/>
      <family val="0"/>
    </font>
    <font>
      <b/>
      <sz val="11"/>
      <color indexed="10"/>
      <name val="Times New Roman"/>
      <family val="1"/>
    </font>
    <font>
      <b/>
      <sz val="11"/>
      <color indexed="10"/>
      <name val="Arial"/>
      <family val="0"/>
    </font>
    <font>
      <sz val="18"/>
      <color indexed="12"/>
      <name val="Times New Roman"/>
      <family val="1"/>
    </font>
    <font>
      <sz val="18"/>
      <name val="Arial"/>
      <family val="0"/>
    </font>
    <font>
      <sz val="18"/>
      <name val="Times New Roman"/>
      <family val="1"/>
    </font>
    <font>
      <sz val="11"/>
      <name val="Arial"/>
      <family val="0"/>
    </font>
    <font>
      <b/>
      <sz val="24"/>
      <color indexed="10"/>
      <name val="Times New Roman"/>
      <family val="1"/>
    </font>
    <font>
      <b/>
      <sz val="24"/>
      <color indexed="10"/>
      <name val="Arial"/>
      <family val="0"/>
    </font>
    <font>
      <sz val="10"/>
      <color indexed="12"/>
      <name val="Arial"/>
      <family val="0"/>
    </font>
    <font>
      <u val="single"/>
      <sz val="10"/>
      <color indexed="12"/>
      <name val="Arial"/>
      <family val="0"/>
    </font>
    <font>
      <u val="single"/>
      <sz val="10"/>
      <color indexed="36"/>
      <name val="Arial"/>
      <family val="0"/>
    </font>
    <font>
      <b/>
      <i/>
      <sz val="24"/>
      <color indexed="10"/>
      <name val="Times New Roman"/>
      <family val="1"/>
    </font>
    <font>
      <b/>
      <i/>
      <sz val="24"/>
      <color indexed="10"/>
      <name val="Arial"/>
      <family val="0"/>
    </font>
    <font>
      <b/>
      <sz val="8"/>
      <name val="Arial"/>
      <family val="2"/>
    </font>
  </fonts>
  <fills count="9">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3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medium"/>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medium"/>
    </border>
    <border>
      <left style="thin"/>
      <right style="thin"/>
      <top style="medium"/>
      <bottom style="thin"/>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530">
    <xf numFmtId="0" fontId="0" fillId="0" borderId="0" xfId="0" applyAlignment="1">
      <alignment/>
    </xf>
    <xf numFmtId="0" fontId="0" fillId="0" borderId="0" xfId="0" applyAlignment="1" applyProtection="1">
      <alignment/>
      <protection hidden="1"/>
    </xf>
    <xf numFmtId="0" fontId="0" fillId="2" borderId="1" xfId="0" applyFill="1" applyBorder="1" applyAlignment="1" applyProtection="1">
      <alignment/>
      <protection hidden="1"/>
    </xf>
    <xf numFmtId="0" fontId="0" fillId="2" borderId="2" xfId="0" applyFill="1" applyBorder="1" applyAlignment="1" applyProtection="1">
      <alignmen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3" fillId="2" borderId="0" xfId="0" applyFont="1" applyFill="1" applyBorder="1" applyAlignment="1" applyProtection="1">
      <alignment/>
      <protection hidden="1"/>
    </xf>
    <xf numFmtId="0" fontId="0" fillId="2" borderId="0" xfId="0" applyFill="1" applyBorder="1" applyAlignment="1" applyProtection="1">
      <alignment/>
      <protection hidden="1"/>
    </xf>
    <xf numFmtId="0" fontId="0" fillId="2" borderId="5" xfId="0" applyFill="1" applyBorder="1" applyAlignment="1" applyProtection="1">
      <alignment/>
      <protection hidden="1"/>
    </xf>
    <xf numFmtId="0" fontId="3" fillId="2" borderId="0"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protection hidden="1"/>
    </xf>
    <xf numFmtId="0" fontId="3" fillId="2" borderId="7" xfId="0" applyFont="1" applyFill="1" applyBorder="1" applyAlignment="1" applyProtection="1">
      <alignment horizontal="center" vertical="center"/>
      <protection hidden="1"/>
    </xf>
    <xf numFmtId="0" fontId="3" fillId="2" borderId="0" xfId="0" applyFont="1" applyFill="1" applyBorder="1" applyAlignment="1" applyProtection="1">
      <alignment horizontal="center"/>
      <protection hidden="1"/>
    </xf>
    <xf numFmtId="0" fontId="3" fillId="2" borderId="0" xfId="0" applyFont="1" applyFill="1" applyBorder="1" applyAlignment="1" applyProtection="1">
      <alignment horizontal="center" vertical="center"/>
      <protection hidden="1"/>
    </xf>
    <xf numFmtId="11" fontId="0" fillId="2" borderId="4" xfId="0" applyNumberFormat="1" applyFill="1" applyBorder="1" applyAlignment="1" applyProtection="1">
      <alignment/>
      <protection hidden="1"/>
    </xf>
    <xf numFmtId="0" fontId="0" fillId="2" borderId="8" xfId="0" applyFill="1" applyBorder="1" applyAlignment="1" applyProtection="1">
      <alignment/>
      <protection hidden="1"/>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11" fontId="4" fillId="3" borderId="10" xfId="0" applyNumberFormat="1" applyFont="1" applyFill="1" applyBorder="1" applyAlignment="1" applyProtection="1">
      <alignment horizontal="center" vertical="center"/>
      <protection locked="0"/>
    </xf>
    <xf numFmtId="0" fontId="0" fillId="2" borderId="0" xfId="0" applyFill="1" applyAlignment="1" applyProtection="1">
      <alignment/>
      <protection hidden="1"/>
    </xf>
    <xf numFmtId="0" fontId="0" fillId="2" borderId="0" xfId="0" applyFill="1" applyBorder="1" applyAlignment="1" applyProtection="1">
      <alignment horizontal="center" vertical="center" wrapText="1"/>
      <protection hidden="1"/>
    </xf>
    <xf numFmtId="49" fontId="3" fillId="2" borderId="0" xfId="0" applyNumberFormat="1" applyFont="1" applyFill="1" applyBorder="1" applyAlignment="1" applyProtection="1">
      <alignment horizontal="center" vertical="center" wrapText="1"/>
      <protection hidden="1"/>
    </xf>
    <xf numFmtId="0" fontId="0" fillId="2" borderId="0" xfId="0" applyFill="1" applyAlignment="1">
      <alignment/>
    </xf>
    <xf numFmtId="0" fontId="3" fillId="2" borderId="11" xfId="0" applyFont="1" applyFill="1" applyBorder="1" applyAlignment="1" applyProtection="1">
      <alignment/>
      <protection hidden="1"/>
    </xf>
    <xf numFmtId="0" fontId="3" fillId="2" borderId="5" xfId="0" applyFont="1" applyFill="1" applyBorder="1" applyAlignment="1" applyProtection="1">
      <alignment/>
      <protection hidden="1"/>
    </xf>
    <xf numFmtId="0" fontId="3" fillId="2" borderId="5" xfId="0" applyFont="1" applyFill="1" applyBorder="1" applyAlignment="1" applyProtection="1">
      <alignment horizontal="center" vertical="center" wrapText="1"/>
      <protection hidden="1"/>
    </xf>
    <xf numFmtId="0" fontId="0" fillId="2" borderId="12" xfId="0" applyFill="1" applyBorder="1" applyAlignment="1" applyProtection="1">
      <alignment/>
      <protection hidden="1"/>
    </xf>
    <xf numFmtId="0" fontId="1" fillId="2" borderId="6" xfId="0" applyFont="1" applyFill="1" applyBorder="1" applyAlignment="1" applyProtection="1">
      <alignment horizontal="center"/>
      <protection hidden="1"/>
    </xf>
    <xf numFmtId="0" fontId="3" fillId="1" borderId="10" xfId="0" applyFont="1" applyFill="1" applyBorder="1" applyAlignment="1" applyProtection="1">
      <alignment/>
      <protection hidden="1"/>
    </xf>
    <xf numFmtId="0" fontId="3" fillId="1" borderId="13" xfId="0" applyFont="1" applyFill="1" applyBorder="1" applyAlignment="1" applyProtection="1">
      <alignment/>
      <protection hidden="1"/>
    </xf>
    <xf numFmtId="0" fontId="3" fillId="1" borderId="14" xfId="0" applyFont="1" applyFill="1" applyBorder="1" applyAlignment="1" applyProtection="1">
      <alignment/>
      <protection hidden="1"/>
    </xf>
    <xf numFmtId="0" fontId="3" fillId="4" borderId="0" xfId="0" applyFont="1" applyFill="1" applyBorder="1" applyAlignment="1" applyProtection="1">
      <alignment horizontal="left" vertical="center"/>
      <protection hidden="1"/>
    </xf>
    <xf numFmtId="0" fontId="0" fillId="4" borderId="0" xfId="0" applyFill="1" applyBorder="1" applyAlignment="1">
      <alignment/>
    </xf>
    <xf numFmtId="0" fontId="3" fillId="4" borderId="0"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11" fontId="3" fillId="4" borderId="0" xfId="0" applyNumberFormat="1" applyFont="1" applyFill="1" applyBorder="1" applyAlignment="1" applyProtection="1">
      <alignment horizontal="center" vertical="center"/>
      <protection hidden="1"/>
    </xf>
    <xf numFmtId="1" fontId="3" fillId="4" borderId="0" xfId="0" applyNumberFormat="1" applyFont="1" applyFill="1" applyBorder="1" applyAlignment="1" applyProtection="1">
      <alignment horizontal="center" vertical="center"/>
      <protection hidden="1"/>
    </xf>
    <xf numFmtId="49" fontId="3" fillId="4" borderId="0" xfId="0" applyNumberFormat="1" applyFont="1" applyFill="1" applyBorder="1" applyAlignment="1" applyProtection="1">
      <alignment horizontal="center" vertical="center"/>
      <protection hidden="1"/>
    </xf>
    <xf numFmtId="0" fontId="3" fillId="4" borderId="0" xfId="0" applyFont="1" applyFill="1" applyBorder="1" applyAlignment="1" applyProtection="1">
      <alignment/>
      <protection hidden="1"/>
    </xf>
    <xf numFmtId="0" fontId="3" fillId="4" borderId="0" xfId="0" applyFont="1" applyFill="1" applyBorder="1" applyAlignment="1" applyProtection="1">
      <alignment horizontal="centerContinuous" vertical="center"/>
      <protection hidden="1"/>
    </xf>
    <xf numFmtId="1" fontId="4" fillId="4" borderId="0" xfId="0" applyNumberFormat="1" applyFont="1" applyFill="1" applyBorder="1" applyAlignment="1" applyProtection="1">
      <alignment horizontal="center"/>
      <protection hidden="1"/>
    </xf>
    <xf numFmtId="0" fontId="3" fillId="4" borderId="0" xfId="0" applyFont="1" applyFill="1" applyBorder="1" applyAlignment="1" applyProtection="1">
      <alignment horizontal="center"/>
      <protection hidden="1"/>
    </xf>
    <xf numFmtId="0" fontId="2" fillId="4" borderId="0" xfId="0" applyFont="1" applyFill="1" applyBorder="1" applyAlignment="1" applyProtection="1">
      <alignment horizontal="center" vertical="center"/>
      <protection hidden="1"/>
    </xf>
    <xf numFmtId="2" fontId="2" fillId="4" borderId="0" xfId="0" applyNumberFormat="1" applyFont="1" applyFill="1" applyBorder="1" applyAlignment="1" applyProtection="1">
      <alignment horizontal="center"/>
      <protection hidden="1"/>
    </xf>
    <xf numFmtId="0" fontId="0" fillId="4" borderId="0" xfId="0" applyFill="1" applyBorder="1" applyAlignment="1" applyProtection="1">
      <alignment/>
      <protection hidden="1"/>
    </xf>
    <xf numFmtId="0" fontId="3" fillId="4" borderId="5" xfId="0" applyFont="1" applyFill="1" applyBorder="1" applyAlignment="1" applyProtection="1">
      <alignment horizontal="center" vertical="center"/>
      <protection hidden="1"/>
    </xf>
    <xf numFmtId="49" fontId="3" fillId="4" borderId="5" xfId="0" applyNumberFormat="1" applyFont="1" applyFill="1" applyBorder="1" applyAlignment="1" applyProtection="1">
      <alignment horizontal="center" vertical="center"/>
      <protection hidden="1"/>
    </xf>
    <xf numFmtId="0" fontId="3" fillId="4" borderId="5" xfId="0" applyFont="1" applyFill="1" applyBorder="1" applyAlignment="1" applyProtection="1">
      <alignment/>
      <protection hidden="1"/>
    </xf>
    <xf numFmtId="0" fontId="0" fillId="4" borderId="5" xfId="0" applyFill="1" applyBorder="1" applyAlignment="1" applyProtection="1">
      <alignment/>
      <protection hidden="1"/>
    </xf>
    <xf numFmtId="0" fontId="0" fillId="2" borderId="15" xfId="0" applyFill="1" applyBorder="1" applyAlignment="1" applyProtection="1">
      <alignment/>
      <protection hidden="1"/>
    </xf>
    <xf numFmtId="0" fontId="3" fillId="4" borderId="8" xfId="0" applyFont="1" applyFill="1" applyBorder="1" applyAlignment="1" applyProtection="1">
      <alignment horizontal="left" vertical="center"/>
      <protection hidden="1"/>
    </xf>
    <xf numFmtId="0" fontId="3" fillId="4" borderId="8" xfId="0" applyFont="1" applyFill="1" applyBorder="1" applyAlignment="1" applyProtection="1">
      <alignment horizontal="centerContinuous" vertical="center"/>
      <protection hidden="1"/>
    </xf>
    <xf numFmtId="0" fontId="3" fillId="4" borderId="8" xfId="0" applyFont="1" applyFill="1" applyBorder="1" applyAlignment="1" applyProtection="1">
      <alignment horizontal="center"/>
      <protection hidden="1"/>
    </xf>
    <xf numFmtId="0" fontId="3" fillId="4" borderId="8" xfId="0" applyFont="1" applyFill="1" applyBorder="1" applyAlignment="1" applyProtection="1">
      <alignment/>
      <protection hidden="1"/>
    </xf>
    <xf numFmtId="0" fontId="3" fillId="4" borderId="16" xfId="0" applyFont="1" applyFill="1" applyBorder="1" applyAlignment="1" applyProtection="1">
      <alignment/>
      <protection hidden="1"/>
    </xf>
    <xf numFmtId="11" fontId="0" fillId="2" borderId="2" xfId="0" applyNumberFormat="1" applyFill="1" applyBorder="1" applyAlignment="1" applyProtection="1">
      <alignment/>
      <protection hidden="1"/>
    </xf>
    <xf numFmtId="11" fontId="0" fillId="2" borderId="0" xfId="0" applyNumberFormat="1" applyFill="1" applyBorder="1" applyAlignment="1" applyProtection="1">
      <alignment/>
      <protection hidden="1"/>
    </xf>
    <xf numFmtId="0" fontId="0" fillId="2" borderId="17" xfId="0" applyFill="1" applyBorder="1" applyAlignment="1" applyProtection="1">
      <alignment horizontal="center" vertical="center"/>
      <protection hidden="1"/>
    </xf>
    <xf numFmtId="0" fontId="0" fillId="2" borderId="18" xfId="0"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hidden="1"/>
    </xf>
    <xf numFmtId="0" fontId="0" fillId="4" borderId="0" xfId="0" applyFill="1" applyBorder="1" applyAlignment="1" applyProtection="1">
      <alignment horizontal="left" vertical="center"/>
      <protection hidden="1"/>
    </xf>
    <xf numFmtId="0" fontId="0" fillId="4" borderId="5" xfId="0" applyFill="1" applyBorder="1" applyAlignment="1" applyProtection="1">
      <alignment horizontal="left" vertical="center"/>
      <protection hidden="1"/>
    </xf>
    <xf numFmtId="0" fontId="4" fillId="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11" fontId="4" fillId="4" borderId="0" xfId="0" applyNumberFormat="1" applyFont="1" applyFill="1" applyBorder="1" applyAlignment="1" applyProtection="1">
      <alignment horizontal="center"/>
      <protection hidden="1"/>
    </xf>
    <xf numFmtId="0" fontId="8" fillId="4" borderId="20" xfId="0" applyFont="1" applyFill="1" applyBorder="1" applyAlignment="1" applyProtection="1">
      <alignment/>
      <protection hidden="1"/>
    </xf>
    <xf numFmtId="0" fontId="3" fillId="4" borderId="17" xfId="0" applyFont="1" applyFill="1" applyBorder="1" applyAlignment="1" applyProtection="1">
      <alignment/>
      <protection hidden="1"/>
    </xf>
    <xf numFmtId="0" fontId="3" fillId="4" borderId="18" xfId="0" applyFont="1" applyFill="1" applyBorder="1" applyAlignment="1" applyProtection="1">
      <alignment/>
      <protection hidden="1"/>
    </xf>
    <xf numFmtId="0" fontId="3" fillId="4" borderId="7" xfId="0" applyFont="1" applyFill="1" applyBorder="1" applyAlignment="1" applyProtection="1">
      <alignment horizontal="center"/>
      <protection hidden="1"/>
    </xf>
    <xf numFmtId="0" fontId="3" fillId="4" borderId="0" xfId="0" applyFont="1" applyFill="1" applyBorder="1" applyAlignment="1" applyProtection="1">
      <alignment/>
      <protection hidden="1"/>
    </xf>
    <xf numFmtId="0" fontId="0" fillId="4" borderId="0" xfId="0" applyFill="1" applyBorder="1" applyAlignment="1" applyProtection="1">
      <alignment/>
      <protection hidden="1"/>
    </xf>
    <xf numFmtId="0" fontId="0" fillId="2" borderId="16" xfId="0" applyFill="1" applyBorder="1" applyAlignment="1" applyProtection="1">
      <alignment/>
      <protection hidden="1"/>
    </xf>
    <xf numFmtId="0" fontId="11" fillId="2" borderId="8" xfId="0" applyFont="1" applyFill="1" applyBorder="1" applyAlignment="1" applyProtection="1">
      <alignment horizontal="centerContinuous" vertical="center"/>
      <protection hidden="1"/>
    </xf>
    <xf numFmtId="0" fontId="12" fillId="2" borderId="8" xfId="0" applyFont="1" applyFill="1" applyBorder="1" applyAlignment="1" applyProtection="1">
      <alignment horizontal="centerContinuous" vertical="center"/>
      <protection hidden="1"/>
    </xf>
    <xf numFmtId="0" fontId="0" fillId="2" borderId="8" xfId="0" applyFill="1" applyBorder="1" applyAlignment="1" applyProtection="1">
      <alignment horizontal="centerContinuous" vertical="top"/>
      <protection hidden="1"/>
    </xf>
    <xf numFmtId="0" fontId="0" fillId="2" borderId="16" xfId="0" applyFill="1" applyBorder="1" applyAlignment="1" applyProtection="1">
      <alignment horizontal="centerContinuous" vertical="top"/>
      <protection hidden="1"/>
    </xf>
    <xf numFmtId="0" fontId="0" fillId="4" borderId="0" xfId="0" applyFill="1" applyAlignment="1">
      <alignment/>
    </xf>
    <xf numFmtId="0" fontId="9" fillId="0" borderId="0" xfId="0" applyFont="1" applyAlignment="1" applyProtection="1">
      <alignment/>
      <protection hidden="1"/>
    </xf>
    <xf numFmtId="49" fontId="10" fillId="4" borderId="0" xfId="0" applyNumberFormat="1" applyFont="1" applyFill="1" applyBorder="1" applyAlignment="1" applyProtection="1">
      <alignment horizontal="center" vertical="center"/>
      <protection hidden="1"/>
    </xf>
    <xf numFmtId="2" fontId="10" fillId="4" borderId="0" xfId="0" applyNumberFormat="1" applyFont="1" applyFill="1" applyBorder="1" applyAlignment="1" applyProtection="1">
      <alignment horizontal="center"/>
      <protection hidden="1"/>
    </xf>
    <xf numFmtId="0" fontId="10" fillId="2" borderId="0" xfId="0" applyFont="1" applyFill="1" applyBorder="1" applyAlignment="1" applyProtection="1">
      <alignment/>
      <protection hidden="1"/>
    </xf>
    <xf numFmtId="0" fontId="10" fillId="4" borderId="0" xfId="0" applyFont="1" applyFill="1" applyBorder="1" applyAlignment="1" applyProtection="1">
      <alignment horizontal="center" vertical="center"/>
      <protection hidden="1"/>
    </xf>
    <xf numFmtId="0" fontId="10" fillId="4" borderId="0" xfId="0" applyFont="1" applyFill="1" applyBorder="1" applyAlignment="1" applyProtection="1">
      <alignment/>
      <protection hidden="1"/>
    </xf>
    <xf numFmtId="0" fontId="10" fillId="4" borderId="0" xfId="0" applyFont="1" applyFill="1" applyBorder="1" applyAlignment="1" applyProtection="1">
      <alignment horizontal="center"/>
      <protection hidden="1"/>
    </xf>
    <xf numFmtId="0" fontId="9" fillId="4" borderId="0" xfId="0" applyFont="1" applyFill="1" applyBorder="1" applyAlignment="1" applyProtection="1">
      <alignment/>
      <protection hidden="1"/>
    </xf>
    <xf numFmtId="0" fontId="10" fillId="4" borderId="0" xfId="0" applyFont="1" applyFill="1" applyBorder="1" applyAlignment="1" applyProtection="1">
      <alignment horizontal="center"/>
      <protection hidden="1"/>
    </xf>
    <xf numFmtId="49" fontId="17" fillId="4" borderId="0" xfId="0" applyNumberFormat="1"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protection hidden="1"/>
    </xf>
    <xf numFmtId="0" fontId="17" fillId="4" borderId="0" xfId="0" applyFont="1" applyFill="1" applyBorder="1" applyAlignment="1" applyProtection="1">
      <alignment/>
      <protection hidden="1"/>
    </xf>
    <xf numFmtId="0" fontId="17" fillId="4" borderId="0" xfId="0" applyFont="1" applyFill="1" applyBorder="1" applyAlignment="1" applyProtection="1">
      <alignment horizontal="center" vertical="center"/>
      <protection hidden="1"/>
    </xf>
    <xf numFmtId="0" fontId="16" fillId="4" borderId="0" xfId="0" applyFont="1" applyFill="1" applyBorder="1" applyAlignment="1" applyProtection="1">
      <alignment/>
      <protection hidden="1"/>
    </xf>
    <xf numFmtId="0" fontId="18" fillId="4" borderId="0" xfId="0" applyFont="1" applyFill="1" applyBorder="1" applyAlignment="1" applyProtection="1">
      <alignment horizontal="center" vertical="center"/>
      <protection hidden="1"/>
    </xf>
    <xf numFmtId="0" fontId="14" fillId="2" borderId="17" xfId="0" applyFont="1" applyFill="1" applyBorder="1" applyAlignment="1" applyProtection="1">
      <alignment horizontal="right" vertical="center"/>
      <protection hidden="1"/>
    </xf>
    <xf numFmtId="0" fontId="19" fillId="2" borderId="17" xfId="0" applyFont="1" applyFill="1" applyBorder="1" applyAlignment="1" applyProtection="1">
      <alignment horizontal="left" vertical="center"/>
      <protection hidden="1"/>
    </xf>
    <xf numFmtId="0" fontId="14" fillId="2" borderId="17" xfId="0" applyFont="1" applyFill="1" applyBorder="1" applyAlignment="1" applyProtection="1">
      <alignment vertical="center"/>
      <protection hidden="1"/>
    </xf>
    <xf numFmtId="0" fontId="14" fillId="2" borderId="17" xfId="0" applyFont="1" applyFill="1" applyBorder="1" applyAlignment="1" applyProtection="1">
      <alignment horizontal="left"/>
      <protection hidden="1"/>
    </xf>
    <xf numFmtId="0" fontId="14" fillId="2" borderId="17" xfId="0" applyFont="1" applyFill="1" applyBorder="1" applyAlignment="1" applyProtection="1">
      <alignment horizontal="left" vertical="center"/>
      <protection hidden="1"/>
    </xf>
    <xf numFmtId="0" fontId="14" fillId="2" borderId="0" xfId="0" applyFont="1" applyFill="1" applyBorder="1" applyAlignment="1" applyProtection="1">
      <alignment horizontal="right" vertical="center"/>
      <protection hidden="1"/>
    </xf>
    <xf numFmtId="0" fontId="14" fillId="5" borderId="0" xfId="0" applyFont="1" applyFill="1" applyBorder="1" applyAlignment="1" applyProtection="1">
      <alignment vertical="center"/>
      <protection hidden="1"/>
    </xf>
    <xf numFmtId="0" fontId="14"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left"/>
      <protection hidden="1"/>
    </xf>
    <xf numFmtId="0" fontId="14" fillId="2" borderId="0" xfId="0" applyFont="1" applyFill="1" applyBorder="1" applyAlignment="1" applyProtection="1">
      <alignment vertical="center"/>
      <protection hidden="1"/>
    </xf>
    <xf numFmtId="0" fontId="14" fillId="2" borderId="21" xfId="0" applyFont="1" applyFill="1" applyBorder="1" applyAlignment="1" applyProtection="1">
      <alignment horizontal="left" vertical="center"/>
      <protection hidden="1"/>
    </xf>
    <xf numFmtId="0" fontId="20" fillId="4" borderId="0" xfId="0" applyFont="1" applyFill="1" applyBorder="1" applyAlignment="1" applyProtection="1">
      <alignment horizontal="center"/>
      <protection hidden="1"/>
    </xf>
    <xf numFmtId="0" fontId="14" fillId="5" borderId="0" xfId="0" applyFont="1" applyFill="1" applyBorder="1" applyAlignment="1" applyProtection="1">
      <alignment horizontal="left" vertical="center"/>
      <protection hidden="1"/>
    </xf>
    <xf numFmtId="0" fontId="14" fillId="2" borderId="7" xfId="0" applyFont="1" applyFill="1" applyBorder="1" applyAlignment="1" applyProtection="1">
      <alignment vertical="center"/>
      <protection hidden="1"/>
    </xf>
    <xf numFmtId="0" fontId="14" fillId="5" borderId="7" xfId="0" applyFont="1" applyFill="1" applyBorder="1" applyAlignment="1" applyProtection="1">
      <alignment vertical="center"/>
      <protection hidden="1"/>
    </xf>
    <xf numFmtId="0" fontId="14" fillId="5" borderId="7" xfId="0" applyFont="1" applyFill="1" applyBorder="1" applyAlignment="1" applyProtection="1">
      <alignment horizontal="left" vertical="center"/>
      <protection hidden="1"/>
    </xf>
    <xf numFmtId="0" fontId="14" fillId="2" borderId="7" xfId="0" applyFont="1" applyFill="1" applyBorder="1" applyAlignment="1" applyProtection="1">
      <alignment horizontal="left" vertical="center"/>
      <protection hidden="1"/>
    </xf>
    <xf numFmtId="0" fontId="9" fillId="4" borderId="0" xfId="0" applyFont="1" applyFill="1" applyAlignment="1" applyProtection="1">
      <alignment/>
      <protection hidden="1"/>
    </xf>
    <xf numFmtId="0" fontId="13" fillId="4" borderId="0" xfId="0" applyFont="1" applyFill="1" applyAlignment="1" applyProtection="1">
      <alignment horizontal="center" vertical="center"/>
      <protection hidden="1"/>
    </xf>
    <xf numFmtId="0" fontId="15" fillId="2" borderId="17" xfId="0" applyFont="1" applyFill="1" applyBorder="1" applyAlignment="1" applyProtection="1">
      <alignment horizontal="right" vertical="center"/>
      <protection hidden="1"/>
    </xf>
    <xf numFmtId="0" fontId="15" fillId="2" borderId="0" xfId="0" applyFont="1" applyFill="1" applyBorder="1" applyAlignment="1" applyProtection="1">
      <alignment horizontal="right" vertical="center"/>
      <protection hidden="1"/>
    </xf>
    <xf numFmtId="0" fontId="14" fillId="4" borderId="7" xfId="0" applyFont="1" applyFill="1" applyBorder="1" applyAlignment="1" applyProtection="1">
      <alignment horizontal="left" vertical="center"/>
      <protection hidden="1"/>
    </xf>
    <xf numFmtId="0" fontId="14" fillId="4" borderId="7" xfId="0" applyFont="1" applyFill="1" applyBorder="1" applyAlignment="1" applyProtection="1">
      <alignment horizontal="center" vertical="center"/>
      <protection hidden="1"/>
    </xf>
    <xf numFmtId="0" fontId="14" fillId="4" borderId="7" xfId="0" applyFont="1" applyFill="1" applyBorder="1" applyAlignment="1" applyProtection="1">
      <alignment vertical="center"/>
      <protection hidden="1"/>
    </xf>
    <xf numFmtId="0" fontId="20" fillId="3" borderId="9"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hidden="1"/>
    </xf>
    <xf numFmtId="11" fontId="9" fillId="4" borderId="0" xfId="0" applyNumberFormat="1" applyFont="1" applyFill="1" applyBorder="1" applyAlignment="1" applyProtection="1">
      <alignment/>
      <protection hidden="1"/>
    </xf>
    <xf numFmtId="0" fontId="9" fillId="2" borderId="0" xfId="0" applyFont="1" applyFill="1" applyBorder="1" applyAlignment="1" applyProtection="1">
      <alignment/>
      <protection hidden="1"/>
    </xf>
    <xf numFmtId="11" fontId="9" fillId="2" borderId="0" xfId="0" applyNumberFormat="1" applyFont="1" applyFill="1" applyBorder="1" applyAlignment="1" applyProtection="1">
      <alignment/>
      <protection hidden="1"/>
    </xf>
    <xf numFmtId="0" fontId="3"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center" vertical="center"/>
      <protection hidden="1"/>
    </xf>
    <xf numFmtId="0" fontId="14" fillId="0" borderId="0" xfId="0" applyFont="1" applyBorder="1" applyAlignment="1" applyProtection="1">
      <alignment horizontal="right" vertical="center"/>
      <protection hidden="1"/>
    </xf>
    <xf numFmtId="11" fontId="3" fillId="4" borderId="0" xfId="0" applyNumberFormat="1" applyFont="1" applyFill="1" applyBorder="1" applyAlignment="1" applyProtection="1">
      <alignment vertical="center"/>
      <protection hidden="1"/>
    </xf>
    <xf numFmtId="0" fontId="3" fillId="4" borderId="0" xfId="0" applyFont="1" applyFill="1" applyBorder="1" applyAlignment="1" applyProtection="1">
      <alignment vertical="center"/>
      <protection hidden="1"/>
    </xf>
    <xf numFmtId="11" fontId="4" fillId="4" borderId="0" xfId="0" applyNumberFormat="1" applyFont="1" applyFill="1" applyBorder="1" applyAlignment="1" applyProtection="1">
      <alignment/>
      <protection hidden="1"/>
    </xf>
    <xf numFmtId="1" fontId="3" fillId="4" borderId="0" xfId="0" applyNumberFormat="1" applyFont="1" applyFill="1" applyBorder="1" applyAlignment="1" applyProtection="1">
      <alignment vertical="center"/>
      <protection hidden="1"/>
    </xf>
    <xf numFmtId="49" fontId="3" fillId="4" borderId="0" xfId="0" applyNumberFormat="1" applyFont="1" applyFill="1" applyBorder="1" applyAlignment="1" applyProtection="1">
      <alignment vertical="center"/>
      <protection hidden="1"/>
    </xf>
    <xf numFmtId="49" fontId="3" fillId="4" borderId="4" xfId="0" applyNumberFormat="1" applyFont="1" applyFill="1" applyBorder="1" applyAlignment="1" applyProtection="1">
      <alignment horizontal="center" vertical="center"/>
      <protection hidden="1"/>
    </xf>
    <xf numFmtId="0" fontId="3" fillId="4" borderId="4" xfId="0" applyFont="1" applyFill="1" applyBorder="1" applyAlignment="1" applyProtection="1">
      <alignment/>
      <protection hidden="1"/>
    </xf>
    <xf numFmtId="0" fontId="3" fillId="0" borderId="0" xfId="0" applyFont="1" applyFill="1" applyBorder="1" applyAlignment="1" applyProtection="1">
      <alignment horizontal="left" vertical="center"/>
      <protection hidden="1"/>
    </xf>
    <xf numFmtId="0" fontId="0" fillId="4" borderId="0" xfId="0" applyFill="1" applyAlignment="1" applyProtection="1">
      <alignment/>
      <protection hidden="1"/>
    </xf>
    <xf numFmtId="0" fontId="23" fillId="4" borderId="0" xfId="0" applyFont="1" applyFill="1" applyBorder="1" applyAlignment="1" applyProtection="1">
      <alignment vertical="center"/>
      <protection hidden="1"/>
    </xf>
    <xf numFmtId="0" fontId="24" fillId="6" borderId="9" xfId="0" applyFont="1" applyFill="1" applyBorder="1" applyAlignment="1" applyProtection="1">
      <alignment horizontal="center"/>
      <protection hidden="1"/>
    </xf>
    <xf numFmtId="0" fontId="14" fillId="2" borderId="17" xfId="0" applyFont="1" applyFill="1" applyBorder="1" applyAlignment="1" applyProtection="1">
      <alignment/>
      <protection hidden="1"/>
    </xf>
    <xf numFmtId="0" fontId="14" fillId="2" borderId="7" xfId="0" applyFont="1" applyFill="1" applyBorder="1" applyAlignment="1" applyProtection="1">
      <alignment/>
      <protection hidden="1"/>
    </xf>
    <xf numFmtId="0" fontId="14" fillId="2" borderId="0" xfId="0" applyFont="1" applyFill="1" applyBorder="1" applyAlignment="1" applyProtection="1">
      <alignment/>
      <protection hidden="1"/>
    </xf>
    <xf numFmtId="0" fontId="13" fillId="4" borderId="0" xfId="0" applyFont="1" applyFill="1" applyAlignment="1" applyProtection="1">
      <alignment horizontal="center" vertical="center"/>
      <protection hidden="1"/>
    </xf>
    <xf numFmtId="0" fontId="9" fillId="2" borderId="0" xfId="0" applyFont="1" applyFill="1" applyAlignment="1" applyProtection="1">
      <alignment/>
      <protection hidden="1"/>
    </xf>
    <xf numFmtId="11" fontId="9" fillId="2" borderId="0" xfId="0" applyNumberFormat="1" applyFont="1" applyFill="1" applyAlignment="1" applyProtection="1">
      <alignment/>
      <protection hidden="1"/>
    </xf>
    <xf numFmtId="0" fontId="9" fillId="4" borderId="0" xfId="0" applyFont="1" applyFill="1" applyBorder="1" applyAlignment="1" applyProtection="1">
      <alignment horizontal="center" vertical="center"/>
      <protection hidden="1"/>
    </xf>
    <xf numFmtId="0" fontId="9" fillId="0" borderId="0" xfId="0" applyFont="1" applyAlignment="1" applyProtection="1">
      <alignment horizontal="center"/>
      <protection hidden="1"/>
    </xf>
    <xf numFmtId="0" fontId="16" fillId="2" borderId="0" xfId="0" applyFont="1" applyFill="1" applyAlignment="1" applyProtection="1">
      <alignment/>
      <protection hidden="1"/>
    </xf>
    <xf numFmtId="0" fontId="15" fillId="0" borderId="0" xfId="0" applyFont="1" applyAlignment="1" applyProtection="1">
      <alignment horizontal="right"/>
      <protection hidden="1"/>
    </xf>
    <xf numFmtId="0" fontId="0" fillId="2" borderId="0" xfId="0" applyFill="1" applyBorder="1" applyAlignment="1" applyProtection="1">
      <alignment horizontal="right" vertical="center"/>
      <protection hidden="1"/>
    </xf>
    <xf numFmtId="0" fontId="0" fillId="0" borderId="8" xfId="0" applyBorder="1" applyAlignment="1" applyProtection="1">
      <alignment/>
      <protection hidden="1"/>
    </xf>
    <xf numFmtId="1" fontId="4" fillId="4" borderId="0" xfId="0" applyNumberFormat="1" applyFont="1" applyFill="1" applyBorder="1" applyAlignment="1" applyProtection="1">
      <alignment/>
      <protection hidden="1"/>
    </xf>
    <xf numFmtId="0" fontId="14" fillId="4" borderId="0" xfId="0" applyFont="1" applyFill="1" applyBorder="1" applyAlignment="1" applyProtection="1">
      <alignment horizontal="right" vertical="center"/>
      <protection hidden="1"/>
    </xf>
    <xf numFmtId="0" fontId="16" fillId="4" borderId="0" xfId="0" applyFont="1" applyFill="1" applyAlignment="1" applyProtection="1">
      <alignment/>
      <protection hidden="1"/>
    </xf>
    <xf numFmtId="0" fontId="4" fillId="3" borderId="10" xfId="0"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protection hidden="1"/>
    </xf>
    <xf numFmtId="0" fontId="3" fillId="2" borderId="7"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3" fillId="2" borderId="19" xfId="0" applyFont="1" applyFill="1" applyBorder="1" applyAlignment="1" applyProtection="1">
      <alignment horizontal="left" vertical="center"/>
      <protection hidden="1"/>
    </xf>
    <xf numFmtId="0" fontId="3" fillId="2" borderId="22" xfId="0" applyFont="1" applyFill="1" applyBorder="1" applyAlignment="1" applyProtection="1">
      <alignment horizontal="left" vertical="center"/>
      <protection hidden="1"/>
    </xf>
    <xf numFmtId="0" fontId="3" fillId="2" borderId="18"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17" xfId="0" applyFont="1" applyFill="1" applyBorder="1" applyAlignment="1" applyProtection="1">
      <alignment horizontal="left" vertical="center"/>
      <protection hidden="1"/>
    </xf>
    <xf numFmtId="0" fontId="3" fillId="2" borderId="18" xfId="0" applyFont="1" applyFill="1" applyBorder="1" applyAlignment="1" applyProtection="1">
      <alignment horizontal="left" vertical="center"/>
      <protection hidden="1"/>
    </xf>
    <xf numFmtId="0" fontId="0" fillId="0" borderId="17" xfId="0" applyBorder="1" applyAlignment="1" applyProtection="1">
      <alignment/>
      <protection hidden="1"/>
    </xf>
    <xf numFmtId="1" fontId="4" fillId="3" borderId="23" xfId="0" applyNumberFormat="1" applyFont="1" applyFill="1" applyBorder="1" applyAlignment="1" applyProtection="1">
      <alignment horizontal="center"/>
      <protection locked="0"/>
    </xf>
    <xf numFmtId="1" fontId="4" fillId="3" borderId="24" xfId="0" applyNumberFormat="1"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4" fillId="3" borderId="24" xfId="0" applyFont="1" applyFill="1" applyBorder="1" applyAlignment="1" applyProtection="1">
      <alignment horizontal="center"/>
      <protection locked="0"/>
    </xf>
    <xf numFmtId="0" fontId="24" fillId="6" borderId="9" xfId="0" applyFont="1" applyFill="1" applyBorder="1" applyAlignment="1" applyProtection="1">
      <alignment/>
      <protection hidden="1"/>
    </xf>
    <xf numFmtId="0" fontId="3" fillId="4" borderId="7" xfId="0" applyFont="1" applyFill="1" applyBorder="1" applyAlignment="1" applyProtection="1">
      <alignment/>
      <protection locked="0"/>
    </xf>
    <xf numFmtId="0" fontId="3" fillId="4" borderId="7" xfId="0" applyFont="1" applyFill="1" applyBorder="1" applyAlignment="1" applyProtection="1">
      <alignment horizontal="center"/>
      <protection locked="0"/>
    </xf>
    <xf numFmtId="0" fontId="14" fillId="2" borderId="20" xfId="0" applyFont="1" applyFill="1" applyBorder="1" applyAlignment="1" applyProtection="1">
      <alignment horizontal="center" vertical="center"/>
      <protection hidden="1"/>
    </xf>
    <xf numFmtId="0" fontId="24" fillId="6" borderId="14" xfId="0" applyFont="1" applyFill="1" applyBorder="1" applyAlignment="1" applyProtection="1">
      <alignment/>
      <protection hidden="1"/>
    </xf>
    <xf numFmtId="0" fontId="24" fillId="6" borderId="9" xfId="0" applyFont="1" applyFill="1" applyBorder="1" applyAlignment="1" applyProtection="1">
      <alignment horizontal="center" vertical="center"/>
      <protection hidden="1"/>
    </xf>
    <xf numFmtId="0" fontId="30" fillId="6" borderId="9" xfId="0" applyFont="1" applyFill="1" applyBorder="1" applyAlignment="1" applyProtection="1">
      <alignment horizontal="center" vertical="center"/>
      <protection hidden="1"/>
    </xf>
    <xf numFmtId="0" fontId="32" fillId="4" borderId="0" xfId="0" applyFont="1" applyFill="1" applyBorder="1" applyAlignment="1" applyProtection="1">
      <alignment horizontal="center" vertical="center"/>
      <protection hidden="1"/>
    </xf>
    <xf numFmtId="2" fontId="30" fillId="6" borderId="9" xfId="0" applyNumberFormat="1" applyFont="1" applyFill="1" applyBorder="1" applyAlignment="1" applyProtection="1">
      <alignment horizontal="center" vertical="center"/>
      <protection hidden="1"/>
    </xf>
    <xf numFmtId="2" fontId="30" fillId="6" borderId="9" xfId="0" applyNumberFormat="1" applyFont="1" applyFill="1" applyBorder="1" applyAlignment="1" applyProtection="1">
      <alignment horizontal="center" vertical="center"/>
      <protection hidden="1"/>
    </xf>
    <xf numFmtId="1" fontId="4" fillId="3" borderId="9" xfId="0" applyNumberFormat="1" applyFont="1" applyFill="1" applyBorder="1" applyAlignment="1" applyProtection="1">
      <alignment horizontal="center" vertical="center"/>
      <protection locked="0"/>
    </xf>
    <xf numFmtId="0" fontId="14" fillId="2" borderId="0" xfId="0" applyFont="1" applyFill="1" applyBorder="1" applyAlignment="1">
      <alignment/>
    </xf>
    <xf numFmtId="0" fontId="20" fillId="4" borderId="0" xfId="0" applyFont="1" applyFill="1" applyBorder="1" applyAlignment="1" applyProtection="1">
      <alignment horizontal="left" vertical="center"/>
      <protection hidden="1"/>
    </xf>
    <xf numFmtId="0" fontId="14" fillId="4" borderId="0" xfId="0" applyFont="1" applyFill="1" applyBorder="1" applyAlignment="1" applyProtection="1">
      <alignment vertical="center"/>
      <protection hidden="1"/>
    </xf>
    <xf numFmtId="2" fontId="30" fillId="6" borderId="9" xfId="0" applyNumberFormat="1" applyFont="1" applyFill="1" applyBorder="1" applyAlignment="1" applyProtection="1">
      <alignment horizontal="center"/>
      <protection hidden="1"/>
    </xf>
    <xf numFmtId="2" fontId="30" fillId="6" borderId="9" xfId="0" applyNumberFormat="1" applyFont="1" applyFill="1" applyBorder="1" applyAlignment="1" applyProtection="1">
      <alignment horizontal="center"/>
      <protection hidden="1"/>
    </xf>
    <xf numFmtId="0" fontId="3" fillId="2" borderId="2"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24" fillId="6" borderId="10" xfId="0" applyFont="1" applyFill="1" applyBorder="1" applyAlignment="1" applyProtection="1">
      <alignment wrapText="1"/>
      <protection hidden="1"/>
    </xf>
    <xf numFmtId="11" fontId="3" fillId="2" borderId="8" xfId="0" applyNumberFormat="1" applyFont="1" applyFill="1" applyBorder="1" applyAlignment="1" applyProtection="1">
      <alignment horizontal="center" vertical="center"/>
      <protection hidden="1"/>
    </xf>
    <xf numFmtId="11" fontId="3" fillId="0" borderId="8" xfId="0" applyNumberFormat="1"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1" xfId="0" applyFont="1"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36" fillId="0" borderId="0" xfId="0" applyFont="1" applyAlignment="1" applyProtection="1">
      <alignment/>
      <protection hidden="1"/>
    </xf>
    <xf numFmtId="0" fontId="36" fillId="0" borderId="0" xfId="0" applyFont="1" applyBorder="1" applyAlignment="1" applyProtection="1">
      <alignment/>
      <protection hidden="1"/>
    </xf>
    <xf numFmtId="11" fontId="4" fillId="3" borderId="9" xfId="0" applyNumberFormat="1" applyFont="1" applyFill="1" applyBorder="1" applyAlignment="1" applyProtection="1">
      <alignment horizontal="center" vertical="center" wrapText="1"/>
      <protection locked="0"/>
    </xf>
    <xf numFmtId="1" fontId="4" fillId="3" borderId="9" xfId="0" applyNumberFormat="1" applyFont="1" applyFill="1" applyBorder="1" applyAlignment="1" applyProtection="1">
      <alignment horizontal="center" vertical="center" wrapText="1"/>
      <protection locked="0"/>
    </xf>
    <xf numFmtId="0" fontId="8" fillId="2" borderId="20" xfId="0" applyFont="1" applyFill="1" applyBorder="1" applyAlignment="1" applyProtection="1">
      <alignment vertical="center"/>
      <protection hidden="1"/>
    </xf>
    <xf numFmtId="0" fontId="3" fillId="3" borderId="9"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hidden="1"/>
    </xf>
    <xf numFmtId="0" fontId="3" fillId="2" borderId="17" xfId="0" applyFont="1" applyFill="1" applyBorder="1" applyAlignment="1" applyProtection="1">
      <alignment vertical="center"/>
      <protection hidden="1"/>
    </xf>
    <xf numFmtId="0" fontId="3" fillId="2" borderId="18" xfId="0" applyFont="1" applyFill="1" applyBorder="1" applyAlignment="1" applyProtection="1">
      <alignment vertical="center"/>
      <protection hidden="1"/>
    </xf>
    <xf numFmtId="0" fontId="0" fillId="2" borderId="17" xfId="0" applyFill="1" applyBorder="1" applyAlignment="1" applyProtection="1">
      <alignment vertical="center"/>
      <protection hidden="1"/>
    </xf>
    <xf numFmtId="0" fontId="0" fillId="2" borderId="18" xfId="0" applyFill="1" applyBorder="1" applyAlignment="1" applyProtection="1">
      <alignment vertical="center"/>
      <protection hidden="1"/>
    </xf>
    <xf numFmtId="0" fontId="30" fillId="6" borderId="10"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locked="0"/>
    </xf>
    <xf numFmtId="0" fontId="3" fillId="2" borderId="20" xfId="0" applyFont="1" applyFill="1" applyBorder="1" applyAlignment="1" applyProtection="1">
      <alignment vertical="center"/>
      <protection hidden="1"/>
    </xf>
    <xf numFmtId="0" fontId="0" fillId="4" borderId="21" xfId="0" applyFill="1" applyBorder="1" applyAlignment="1">
      <alignment/>
    </xf>
    <xf numFmtId="0" fontId="13" fillId="0" borderId="0" xfId="0" applyFont="1" applyAlignment="1" applyProtection="1">
      <alignment/>
      <protection hidden="1"/>
    </xf>
    <xf numFmtId="0" fontId="9" fillId="0" borderId="0" xfId="0" applyFont="1" applyFill="1" applyBorder="1" applyAlignment="1" applyProtection="1">
      <alignment/>
      <protection hidden="1"/>
    </xf>
    <xf numFmtId="0" fontId="9" fillId="0" borderId="0" xfId="0" applyFont="1" applyFill="1" applyBorder="1" applyAlignment="1" applyProtection="1">
      <alignment/>
      <protection hidden="1"/>
    </xf>
    <xf numFmtId="0" fontId="10" fillId="0" borderId="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9" fillId="0" borderId="0" xfId="0" applyFont="1" applyAlignment="1" applyProtection="1">
      <alignment/>
      <protection hidden="1"/>
    </xf>
    <xf numFmtId="11" fontId="9" fillId="0" borderId="0" xfId="0" applyNumberFormat="1" applyFont="1" applyAlignment="1" applyProtection="1">
      <alignment/>
      <protection hidden="1"/>
    </xf>
    <xf numFmtId="0" fontId="9"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lignment/>
    </xf>
    <xf numFmtId="11" fontId="4" fillId="3" borderId="25" xfId="0" applyNumberFormat="1" applyFont="1" applyFill="1" applyBorder="1" applyAlignment="1" applyProtection="1">
      <alignment horizontal="center" vertical="center" wrapText="1"/>
      <protection locked="0"/>
    </xf>
    <xf numFmtId="11" fontId="3" fillId="2" borderId="17" xfId="0" applyNumberFormat="1" applyFont="1" applyFill="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locked="0"/>
    </xf>
    <xf numFmtId="11" fontId="4" fillId="3" borderId="27" xfId="0" applyNumberFormat="1"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protection hidden="1"/>
    </xf>
    <xf numFmtId="0" fontId="39" fillId="0"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11" fontId="4" fillId="3" borderId="28" xfId="0" applyNumberFormat="1"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protection hidden="1"/>
    </xf>
    <xf numFmtId="11" fontId="4" fillId="3" borderId="28" xfId="0" applyNumberFormat="1" applyFont="1" applyFill="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4" fillId="3" borderId="30" xfId="0"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0" fontId="3" fillId="2" borderId="11" xfId="0" applyFont="1" applyFill="1" applyBorder="1" applyAlignment="1" applyProtection="1">
      <alignment horizontal="center" vertical="center"/>
      <protection hidden="1"/>
    </xf>
    <xf numFmtId="0" fontId="3" fillId="3" borderId="29" xfId="0" applyFont="1" applyFill="1" applyBorder="1" applyAlignment="1" applyProtection="1">
      <alignment/>
      <protection locked="0"/>
    </xf>
    <xf numFmtId="0" fontId="3" fillId="3" borderId="11" xfId="0" applyFont="1" applyFill="1" applyBorder="1" applyAlignment="1" applyProtection="1">
      <alignment/>
      <protection locked="0"/>
    </xf>
    <xf numFmtId="0" fontId="3" fillId="3" borderId="30" xfId="0" applyFont="1" applyFill="1" applyBorder="1" applyAlignment="1" applyProtection="1">
      <alignment/>
      <protection locked="0"/>
    </xf>
    <xf numFmtId="0" fontId="3" fillId="3" borderId="29" xfId="0" applyFont="1" applyFill="1" applyBorder="1" applyAlignment="1" applyProtection="1">
      <alignment horizontal="center"/>
      <protection locked="0"/>
    </xf>
    <xf numFmtId="0" fontId="0" fillId="0" borderId="30" xfId="0" applyBorder="1" applyAlignment="1">
      <alignment horizontal="center"/>
    </xf>
    <xf numFmtId="1" fontId="4" fillId="6" borderId="10" xfId="0" applyNumberFormat="1" applyFont="1" applyFill="1" applyBorder="1" applyAlignment="1" applyProtection="1">
      <alignment horizontal="center" vertical="center" wrapText="1"/>
      <protection hidden="1"/>
    </xf>
    <xf numFmtId="0" fontId="4" fillId="6" borderId="14" xfId="0" applyFont="1" applyFill="1" applyBorder="1" applyAlignment="1" applyProtection="1">
      <alignment horizontal="center" vertical="center" wrapText="1"/>
      <protection hidden="1"/>
    </xf>
    <xf numFmtId="0" fontId="30" fillId="6" borderId="9" xfId="0" applyFont="1" applyFill="1" applyBorder="1" applyAlignment="1" applyProtection="1">
      <alignment horizontal="center" vertical="center"/>
      <protection hidden="1"/>
    </xf>
    <xf numFmtId="11" fontId="3" fillId="2" borderId="17" xfId="0" applyNumberFormat="1"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protection hidden="1"/>
    </xf>
    <xf numFmtId="0" fontId="3" fillId="2" borderId="20"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wrapText="1"/>
      <protection hidden="1"/>
    </xf>
    <xf numFmtId="0" fontId="3" fillId="2" borderId="31"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vertical="center"/>
      <protection hidden="1"/>
    </xf>
    <xf numFmtId="0" fontId="4" fillId="3" borderId="29"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3" fillId="2" borderId="29" xfId="0" applyFont="1" applyFill="1" applyBorder="1" applyAlignment="1" applyProtection="1">
      <alignment vertical="center"/>
      <protection hidden="1"/>
    </xf>
    <xf numFmtId="0" fontId="3" fillId="2" borderId="11" xfId="0" applyFont="1" applyFill="1" applyBorder="1" applyAlignment="1" applyProtection="1">
      <alignment vertical="center"/>
      <protection hidden="1"/>
    </xf>
    <xf numFmtId="0" fontId="4" fillId="3" borderId="29" xfId="0" applyFont="1" applyFill="1" applyBorder="1" applyAlignment="1" applyProtection="1">
      <alignment vertical="center"/>
      <protection locked="0"/>
    </xf>
    <xf numFmtId="49" fontId="3" fillId="2" borderId="17" xfId="0" applyNumberFormat="1" applyFont="1" applyFill="1"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3" fillId="4" borderId="29"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vertical="center"/>
      <protection hidden="1"/>
    </xf>
    <xf numFmtId="0" fontId="3" fillId="2" borderId="20" xfId="0" applyFont="1" applyFill="1" applyBorder="1" applyAlignment="1" applyProtection="1">
      <alignment vertical="center" wrapText="1"/>
      <protection hidden="1"/>
    </xf>
    <xf numFmtId="0" fontId="3" fillId="2" borderId="17" xfId="0" applyFont="1" applyFill="1" applyBorder="1" applyAlignment="1" applyProtection="1">
      <alignment vertical="center" wrapText="1"/>
      <protection hidden="1"/>
    </xf>
    <xf numFmtId="0" fontId="3" fillId="2" borderId="18" xfId="0" applyFont="1" applyFill="1" applyBorder="1" applyAlignment="1" applyProtection="1">
      <alignment vertical="center" wrapText="1"/>
      <protection hidden="1"/>
    </xf>
    <xf numFmtId="0" fontId="3" fillId="2" borderId="31" xfId="0" applyFont="1" applyFill="1" applyBorder="1" applyAlignment="1" applyProtection="1">
      <alignment vertical="center" wrapText="1"/>
      <protection hidden="1"/>
    </xf>
    <xf numFmtId="0" fontId="3" fillId="2" borderId="7" xfId="0" applyFont="1" applyFill="1" applyBorder="1" applyAlignment="1" applyProtection="1">
      <alignment vertical="center" wrapText="1"/>
      <protection hidden="1"/>
    </xf>
    <xf numFmtId="0" fontId="3" fillId="2" borderId="0" xfId="0" applyFont="1" applyFill="1" applyBorder="1" applyAlignment="1" applyProtection="1">
      <alignment vertical="center" wrapText="1"/>
      <protection hidden="1"/>
    </xf>
    <xf numFmtId="0" fontId="3" fillId="2" borderId="22" xfId="0" applyFont="1" applyFill="1" applyBorder="1" applyAlignment="1" applyProtection="1">
      <alignment vertical="center" wrapText="1"/>
      <protection hidden="1"/>
    </xf>
    <xf numFmtId="0" fontId="30" fillId="6" borderId="9" xfId="0" applyFont="1" applyFill="1" applyBorder="1" applyAlignment="1" applyProtection="1">
      <alignment horizontal="center" vertical="center"/>
      <protection hidden="1"/>
    </xf>
    <xf numFmtId="49" fontId="3" fillId="2" borderId="17" xfId="0" applyNumberFormat="1" applyFont="1" applyFill="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3" fillId="0" borderId="17" xfId="0" applyFont="1" applyBorder="1" applyAlignment="1" applyProtection="1">
      <alignment horizontal="center" vertical="center" wrapText="1"/>
      <protection hidden="1"/>
    </xf>
    <xf numFmtId="0" fontId="33" fillId="0" borderId="31" xfId="0" applyFont="1" applyBorder="1" applyAlignment="1" applyProtection="1">
      <alignment horizontal="center" vertical="center" wrapText="1"/>
      <protection hidden="1"/>
    </xf>
    <xf numFmtId="0" fontId="33" fillId="0" borderId="7" xfId="0" applyFont="1" applyBorder="1" applyAlignment="1" applyProtection="1">
      <alignment horizontal="center" vertical="center" wrapText="1"/>
      <protection hidden="1"/>
    </xf>
    <xf numFmtId="11" fontId="4" fillId="3" borderId="27" xfId="0" applyNumberFormat="1" applyFont="1" applyFill="1" applyBorder="1" applyAlignment="1" applyProtection="1">
      <alignment horizontal="center" vertical="center" wrapText="1"/>
      <protection locked="0"/>
    </xf>
    <xf numFmtId="11" fontId="4" fillId="3" borderId="25" xfId="0" applyNumberFormat="1"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3" fillId="2" borderId="21"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2" xfId="0" applyBorder="1" applyAlignment="1" applyProtection="1">
      <alignment horizontal="center" vertical="center" wrapText="1"/>
      <protection hidden="1"/>
    </xf>
    <xf numFmtId="2" fontId="3" fillId="3" borderId="29" xfId="0" applyNumberFormat="1" applyFont="1" applyFill="1" applyBorder="1" applyAlignment="1" applyProtection="1">
      <alignment horizontal="center"/>
      <protection locked="0"/>
    </xf>
    <xf numFmtId="0" fontId="0" fillId="0" borderId="11" xfId="0" applyBorder="1" applyAlignment="1" applyProtection="1">
      <alignment/>
      <protection locked="0"/>
    </xf>
    <xf numFmtId="0" fontId="0" fillId="0" borderId="30" xfId="0" applyBorder="1" applyAlignment="1" applyProtection="1">
      <alignment/>
      <protection locked="0"/>
    </xf>
    <xf numFmtId="1" fontId="3" fillId="2" borderId="17" xfId="0" applyNumberFormat="1" applyFont="1" applyFill="1" applyBorder="1" applyAlignment="1" applyProtection="1">
      <alignment horizontal="center" vertical="center" wrapText="1"/>
      <protection hidden="1"/>
    </xf>
    <xf numFmtId="0" fontId="3" fillId="2" borderId="20" xfId="0" applyFont="1" applyFill="1" applyBorder="1" applyAlignment="1" applyProtection="1">
      <alignment horizontal="left" vertical="center" wrapText="1"/>
      <protection hidden="1"/>
    </xf>
    <xf numFmtId="0" fontId="0" fillId="0" borderId="17"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18" xfId="0" applyBorder="1" applyAlignment="1" applyProtection="1">
      <alignment horizontal="center" vertical="center" wrapText="1"/>
      <protection hidden="1"/>
    </xf>
    <xf numFmtId="0" fontId="8" fillId="6" borderId="20" xfId="0" applyFont="1" applyFill="1" applyBorder="1" applyAlignment="1" applyProtection="1">
      <alignment horizontal="center" vertical="center" wrapText="1"/>
      <protection hidden="1"/>
    </xf>
    <xf numFmtId="0" fontId="21" fillId="6" borderId="18"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11" fontId="8" fillId="6" borderId="29" xfId="0" applyNumberFormat="1" applyFont="1" applyFill="1" applyBorder="1" applyAlignment="1" applyProtection="1">
      <alignment horizontal="center" vertical="center" wrapText="1"/>
      <protection hidden="1"/>
    </xf>
    <xf numFmtId="0" fontId="21" fillId="6" borderId="30" xfId="0" applyFont="1" applyFill="1" applyBorder="1" applyAlignment="1" applyProtection="1">
      <alignment horizontal="center" vertical="center" wrapText="1"/>
      <protection hidden="1"/>
    </xf>
    <xf numFmtId="0" fontId="30" fillId="6" borderId="10" xfId="0" applyFont="1" applyFill="1" applyBorder="1" applyAlignment="1" applyProtection="1">
      <alignment horizontal="center" vertical="center"/>
      <protection hidden="1"/>
    </xf>
    <xf numFmtId="0" fontId="30" fillId="6" borderId="13" xfId="0" applyFont="1" applyFill="1" applyBorder="1" applyAlignment="1" applyProtection="1">
      <alignment horizontal="center" vertical="center"/>
      <protection hidden="1"/>
    </xf>
    <xf numFmtId="0" fontId="30" fillId="6" borderId="14" xfId="0" applyFont="1" applyFill="1" applyBorder="1" applyAlignment="1" applyProtection="1">
      <alignment horizontal="center" vertical="center"/>
      <protection hidden="1"/>
    </xf>
    <xf numFmtId="0" fontId="3" fillId="2" borderId="21" xfId="0" applyFont="1" applyFill="1" applyBorder="1" applyAlignment="1" applyProtection="1">
      <alignment vertical="center" wrapText="1"/>
      <protection hidden="1"/>
    </xf>
    <xf numFmtId="0" fontId="3" fillId="2" borderId="19" xfId="0" applyFont="1" applyFill="1" applyBorder="1" applyAlignment="1" applyProtection="1">
      <alignment vertical="center" wrapText="1"/>
      <protection hidden="1"/>
    </xf>
    <xf numFmtId="11" fontId="8" fillId="6" borderId="9" xfId="0" applyNumberFormat="1" applyFont="1" applyFill="1" applyBorder="1" applyAlignment="1" applyProtection="1">
      <alignment horizontal="center" vertical="center" wrapText="1"/>
      <protection hidden="1"/>
    </xf>
    <xf numFmtId="11" fontId="0" fillId="6" borderId="9" xfId="0" applyNumberFormat="1" applyFont="1" applyFill="1" applyBorder="1" applyAlignment="1" applyProtection="1">
      <alignment horizontal="center" vertical="center" wrapText="1"/>
      <protection hidden="1"/>
    </xf>
    <xf numFmtId="0" fontId="28" fillId="0" borderId="20" xfId="0" applyFont="1" applyFill="1" applyBorder="1" applyAlignment="1" applyProtection="1">
      <alignment horizontal="center" vertical="center" wrapText="1"/>
      <protection hidden="1"/>
    </xf>
    <xf numFmtId="0" fontId="28" fillId="0" borderId="18"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0" fontId="28" fillId="0" borderId="19" xfId="0" applyFont="1" applyFill="1" applyBorder="1" applyAlignment="1" applyProtection="1">
      <alignment horizontal="center" vertical="center" wrapText="1"/>
      <protection hidden="1"/>
    </xf>
    <xf numFmtId="0" fontId="28" fillId="0" borderId="31" xfId="0" applyFont="1" applyFill="1" applyBorder="1" applyAlignment="1" applyProtection="1">
      <alignment horizontal="center" vertical="center" wrapText="1"/>
      <protection hidden="1"/>
    </xf>
    <xf numFmtId="0" fontId="28" fillId="0" borderId="22" xfId="0" applyFont="1" applyFill="1" applyBorder="1" applyAlignment="1" applyProtection="1">
      <alignment horizontal="center" vertical="center" wrapText="1"/>
      <protection hidden="1"/>
    </xf>
    <xf numFmtId="0" fontId="29" fillId="0" borderId="19"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1" xfId="0" applyFont="1" applyFill="1" applyBorder="1" applyAlignment="1">
      <alignment horizontal="center" vertical="center" wrapText="1"/>
    </xf>
    <xf numFmtId="0" fontId="29" fillId="0" borderId="22" xfId="0" applyFont="1" applyFill="1" applyBorder="1" applyAlignment="1">
      <alignment horizontal="center" vertical="center" wrapText="1"/>
    </xf>
    <xf numFmtId="1" fontId="8" fillId="6" borderId="10" xfId="0" applyNumberFormat="1" applyFont="1" applyFill="1" applyBorder="1" applyAlignment="1" applyProtection="1">
      <alignment horizontal="center" vertical="center" wrapText="1"/>
      <protection hidden="1"/>
    </xf>
    <xf numFmtId="0" fontId="0" fillId="6" borderId="10"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1" fontId="4" fillId="6" borderId="10" xfId="0" applyNumberFormat="1" applyFont="1" applyFill="1" applyBorder="1" applyAlignment="1" applyProtection="1">
      <alignment horizontal="left" vertical="center" wrapText="1"/>
      <protection hidden="1"/>
    </xf>
    <xf numFmtId="0" fontId="4" fillId="6" borderId="14" xfId="0" applyFont="1" applyFill="1" applyBorder="1" applyAlignment="1" applyProtection="1">
      <alignment horizontal="left" vertical="center" wrapText="1"/>
      <protection hidden="1"/>
    </xf>
    <xf numFmtId="0" fontId="31" fillId="0" borderId="9" xfId="0" applyFont="1" applyBorder="1" applyAlignment="1">
      <alignment horizontal="center" vertical="center"/>
    </xf>
    <xf numFmtId="0" fontId="4" fillId="3" borderId="29" xfId="0" applyFont="1" applyFill="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17" xfId="0" applyBorder="1" applyAlignment="1">
      <alignment/>
    </xf>
    <xf numFmtId="0" fontId="0" fillId="0" borderId="18" xfId="0" applyBorder="1" applyAlignment="1">
      <alignment/>
    </xf>
    <xf numFmtId="0" fontId="0" fillId="0" borderId="0" xfId="0" applyAlignment="1">
      <alignment/>
    </xf>
    <xf numFmtId="0" fontId="0" fillId="0" borderId="19" xfId="0" applyBorder="1" applyAlignment="1">
      <alignment/>
    </xf>
    <xf numFmtId="1" fontId="4" fillId="6" borderId="14" xfId="0" applyNumberFormat="1" applyFont="1" applyFill="1" applyBorder="1" applyAlignment="1" applyProtection="1">
      <alignment horizontal="center" vertical="center" wrapText="1"/>
      <protection hidden="1"/>
    </xf>
    <xf numFmtId="0" fontId="3" fillId="3" borderId="29"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30" xfId="0" applyFont="1" applyFill="1" applyBorder="1" applyAlignment="1" applyProtection="1">
      <alignment horizontal="center" vertical="center"/>
      <protection locked="0"/>
    </xf>
    <xf numFmtId="0" fontId="3" fillId="3" borderId="29" xfId="0" applyFont="1" applyFill="1" applyBorder="1" applyAlignment="1" applyProtection="1">
      <alignment vertical="center"/>
      <protection locked="0"/>
    </xf>
    <xf numFmtId="0" fontId="3" fillId="3" borderId="11" xfId="0" applyFont="1" applyFill="1" applyBorder="1" applyAlignment="1" applyProtection="1">
      <alignment vertical="center"/>
      <protection locked="0"/>
    </xf>
    <xf numFmtId="0" fontId="3" fillId="3" borderId="30" xfId="0" applyFont="1" applyFill="1" applyBorder="1" applyAlignment="1" applyProtection="1">
      <alignment vertical="center"/>
      <protection locked="0"/>
    </xf>
    <xf numFmtId="0" fontId="0" fillId="0" borderId="31" xfId="0" applyBorder="1" applyAlignment="1">
      <alignment/>
    </xf>
    <xf numFmtId="0" fontId="0" fillId="0" borderId="7" xfId="0" applyBorder="1" applyAlignment="1">
      <alignment/>
    </xf>
    <xf numFmtId="0" fontId="34" fillId="0" borderId="0" xfId="0" applyFont="1" applyFill="1" applyBorder="1" applyAlignment="1" applyProtection="1">
      <alignment vertical="center"/>
      <protection hidden="1"/>
    </xf>
    <xf numFmtId="0" fontId="35" fillId="0" borderId="0" xfId="0" applyFont="1" applyFill="1" applyBorder="1" applyAlignment="1" applyProtection="1">
      <alignment vertical="center"/>
      <protection hidden="1"/>
    </xf>
    <xf numFmtId="0" fontId="0" fillId="0" borderId="11" xfId="0" applyBorder="1" applyAlignment="1">
      <alignment/>
    </xf>
    <xf numFmtId="0" fontId="3" fillId="2" borderId="29" xfId="0" applyFont="1" applyFill="1" applyBorder="1" applyAlignment="1" applyProtection="1">
      <alignment horizontal="center" vertical="center"/>
      <protection hidden="1"/>
    </xf>
    <xf numFmtId="0" fontId="3" fillId="2" borderId="29" xfId="0" applyFont="1" applyFill="1" applyBorder="1" applyAlignment="1" applyProtection="1">
      <alignment vertical="center"/>
      <protection hidden="1"/>
    </xf>
    <xf numFmtId="0" fontId="3" fillId="2" borderId="11" xfId="0" applyFont="1" applyFill="1" applyBorder="1" applyAlignment="1" applyProtection="1">
      <alignment vertical="center"/>
      <protection hidden="1"/>
    </xf>
    <xf numFmtId="0" fontId="3" fillId="2" borderId="30" xfId="0" applyFont="1" applyFill="1" applyBorder="1" applyAlignment="1" applyProtection="1">
      <alignment vertical="center"/>
      <protection hidden="1"/>
    </xf>
    <xf numFmtId="0" fontId="3" fillId="2" borderId="30" xfId="0" applyFont="1" applyFill="1" applyBorder="1" applyAlignment="1" applyProtection="1">
      <alignment vertical="center"/>
      <protection hidden="1"/>
    </xf>
    <xf numFmtId="0" fontId="3" fillId="2" borderId="29"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2" borderId="21" xfId="0" applyFont="1" applyFill="1" applyBorder="1" applyAlignment="1" applyProtection="1">
      <alignment horizontal="center" vertical="center" wrapText="1"/>
      <protection hidden="1"/>
    </xf>
    <xf numFmtId="0" fontId="3" fillId="0" borderId="0" xfId="0" applyFont="1" applyBorder="1" applyAlignment="1" applyProtection="1">
      <alignment wrapText="1"/>
      <protection hidden="1"/>
    </xf>
    <xf numFmtId="0" fontId="0" fillId="0" borderId="0" xfId="0" applyBorder="1" applyAlignment="1">
      <alignment wrapText="1"/>
    </xf>
    <xf numFmtId="0" fontId="4" fillId="3" borderId="31"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0" fillId="0" borderId="7" xfId="0" applyBorder="1" applyAlignment="1">
      <alignment wrapText="1"/>
    </xf>
    <xf numFmtId="0" fontId="0" fillId="0" borderId="21" xfId="0" applyBorder="1" applyAlignment="1" applyProtection="1">
      <alignment/>
      <protection hidden="1"/>
    </xf>
    <xf numFmtId="11" fontId="3" fillId="2" borderId="0" xfId="0" applyNumberFormat="1"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3" fillId="0" borderId="20" xfId="0" applyFont="1" applyBorder="1" applyAlignment="1" applyProtection="1">
      <alignment vertical="center" wrapText="1"/>
      <protection hidden="1"/>
    </xf>
    <xf numFmtId="0" fontId="3" fillId="0" borderId="17" xfId="0" applyFont="1" applyBorder="1" applyAlignment="1" applyProtection="1">
      <alignment vertical="center" wrapText="1"/>
      <protection hidden="1"/>
    </xf>
    <xf numFmtId="0" fontId="3" fillId="0" borderId="18" xfId="0" applyFont="1" applyBorder="1" applyAlignment="1" applyProtection="1">
      <alignment vertical="center" wrapText="1"/>
      <protection hidden="1"/>
    </xf>
    <xf numFmtId="0" fontId="3" fillId="0" borderId="31" xfId="0" applyFont="1" applyBorder="1" applyAlignment="1" applyProtection="1">
      <alignment vertical="center" wrapText="1"/>
      <protection hidden="1"/>
    </xf>
    <xf numFmtId="0" fontId="3" fillId="0" borderId="7" xfId="0" applyFont="1" applyBorder="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1" xfId="0" applyBorder="1" applyAlignment="1">
      <alignment/>
    </xf>
    <xf numFmtId="0" fontId="0" fillId="0" borderId="22" xfId="0" applyBorder="1" applyAlignment="1">
      <alignment/>
    </xf>
    <xf numFmtId="0" fontId="3" fillId="2" borderId="17" xfId="0" applyFont="1" applyFill="1" applyBorder="1" applyAlignment="1" applyProtection="1">
      <alignment horizontal="center" vertical="center" wrapText="1"/>
      <protection hidden="1"/>
    </xf>
    <xf numFmtId="0" fontId="3" fillId="2" borderId="18"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 fillId="2" borderId="19" xfId="0" applyFont="1" applyFill="1" applyBorder="1" applyAlignment="1" applyProtection="1">
      <alignment horizontal="center" vertical="center" wrapText="1"/>
      <protection hidden="1"/>
    </xf>
    <xf numFmtId="0" fontId="3" fillId="2" borderId="2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13"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11" fontId="4" fillId="3" borderId="21"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protection locked="0"/>
    </xf>
    <xf numFmtId="0" fontId="24" fillId="6" borderId="10" xfId="0" applyFont="1" applyFill="1" applyBorder="1" applyAlignment="1" applyProtection="1">
      <alignment horizontal="center" vertical="center"/>
      <protection hidden="1"/>
    </xf>
    <xf numFmtId="0" fontId="24" fillId="6" borderId="13" xfId="0" applyFont="1" applyFill="1" applyBorder="1" applyAlignment="1" applyProtection="1">
      <alignment horizontal="center" vertical="center"/>
      <protection hidden="1"/>
    </xf>
    <xf numFmtId="0" fontId="24" fillId="6" borderId="14" xfId="0" applyFont="1" applyFill="1" applyBorder="1" applyAlignment="1" applyProtection="1">
      <alignment horizontal="center" vertical="center"/>
      <protection hidden="1"/>
    </xf>
    <xf numFmtId="0" fontId="14" fillId="2" borderId="31" xfId="0" applyFont="1" applyFill="1" applyBorder="1" applyAlignment="1" applyProtection="1">
      <alignment horizontal="right" vertical="center"/>
      <protection hidden="1"/>
    </xf>
    <xf numFmtId="0" fontId="14" fillId="2" borderId="7" xfId="0" applyFont="1" applyFill="1" applyBorder="1" applyAlignment="1" applyProtection="1">
      <alignment horizontal="right" vertical="center"/>
      <protection hidden="1"/>
    </xf>
    <xf numFmtId="0" fontId="3" fillId="4" borderId="0" xfId="0" applyFont="1" applyFill="1" applyBorder="1" applyAlignment="1" applyProtection="1">
      <alignment horizontal="center" vertical="center"/>
      <protection hidden="1"/>
    </xf>
    <xf numFmtId="11" fontId="4" fillId="6" borderId="14" xfId="0" applyNumberFormat="1" applyFont="1" applyFill="1" applyBorder="1" applyAlignment="1" applyProtection="1">
      <alignment horizontal="center" vertical="center" wrapText="1"/>
      <protection hidden="1"/>
    </xf>
    <xf numFmtId="0" fontId="3" fillId="6" borderId="14" xfId="0" applyFont="1" applyFill="1" applyBorder="1" applyAlignment="1" applyProtection="1">
      <alignment wrapText="1"/>
      <protection hidden="1"/>
    </xf>
    <xf numFmtId="0" fontId="3" fillId="6" borderId="10" xfId="0" applyFont="1" applyFill="1" applyBorder="1" applyAlignment="1" applyProtection="1">
      <alignment wrapText="1"/>
      <protection hidden="1"/>
    </xf>
    <xf numFmtId="0" fontId="3" fillId="0" borderId="0" xfId="0" applyFont="1" applyBorder="1" applyAlignment="1" applyProtection="1">
      <alignment horizontal="center" vertical="center" wrapText="1"/>
      <protection hidden="1"/>
    </xf>
    <xf numFmtId="0" fontId="14" fillId="4" borderId="31" xfId="0" applyFont="1" applyFill="1" applyBorder="1" applyAlignment="1" applyProtection="1">
      <alignment horizontal="left" vertical="center"/>
      <protection hidden="1"/>
    </xf>
    <xf numFmtId="0" fontId="14" fillId="4" borderId="7"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wrapText="1"/>
      <protection hidden="1"/>
    </xf>
    <xf numFmtId="0" fontId="3" fillId="0" borderId="0" xfId="0" applyFont="1" applyBorder="1" applyAlignment="1" applyProtection="1">
      <alignment horizontal="left" vertical="center" wrapText="1"/>
      <protection hidden="1"/>
    </xf>
    <xf numFmtId="11" fontId="4" fillId="3" borderId="32" xfId="0" applyNumberFormat="1" applyFont="1" applyFill="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14" fillId="4" borderId="21" xfId="0" applyFont="1" applyFill="1" applyBorder="1" applyAlignment="1" applyProtection="1">
      <alignment horizontal="right" vertical="center"/>
      <protection hidden="1"/>
    </xf>
    <xf numFmtId="0" fontId="14" fillId="4" borderId="0" xfId="0" applyFont="1" applyFill="1" applyBorder="1" applyAlignment="1" applyProtection="1">
      <alignment horizontal="right" vertical="center"/>
      <protection hidden="1"/>
    </xf>
    <xf numFmtId="11" fontId="20" fillId="3" borderId="29" xfId="0" applyNumberFormat="1" applyFont="1" applyFill="1" applyBorder="1" applyAlignment="1" applyProtection="1">
      <alignment horizontal="center" vertical="center"/>
      <protection locked="0"/>
    </xf>
    <xf numFmtId="11" fontId="20" fillId="3" borderId="11" xfId="0" applyNumberFormat="1" applyFont="1" applyFill="1" applyBorder="1" applyAlignment="1" applyProtection="1">
      <alignment horizontal="center" vertical="center"/>
      <protection locked="0"/>
    </xf>
    <xf numFmtId="11" fontId="20" fillId="3" borderId="30" xfId="0" applyNumberFormat="1" applyFont="1" applyFill="1" applyBorder="1" applyAlignment="1" applyProtection="1">
      <alignment horizontal="center" vertical="center"/>
      <protection locked="0"/>
    </xf>
    <xf numFmtId="0" fontId="14" fillId="3" borderId="29" xfId="0" applyFont="1" applyFill="1" applyBorder="1" applyAlignment="1" applyProtection="1">
      <alignment horizontal="center" vertical="center"/>
      <protection locked="0"/>
    </xf>
    <xf numFmtId="0" fontId="14" fillId="0" borderId="11" xfId="0" applyFont="1" applyBorder="1" applyAlignment="1" applyProtection="1">
      <alignment/>
      <protection locked="0"/>
    </xf>
    <xf numFmtId="0" fontId="14" fillId="0" borderId="30" xfId="0" applyFont="1" applyBorder="1" applyAlignment="1" applyProtection="1">
      <alignment/>
      <protection locked="0"/>
    </xf>
    <xf numFmtId="0" fontId="3" fillId="2" borderId="0" xfId="0" applyFont="1" applyFill="1" applyBorder="1" applyAlignment="1" applyProtection="1">
      <alignment horizontal="center" vertical="center"/>
      <protection hidden="1"/>
    </xf>
    <xf numFmtId="0" fontId="3" fillId="0" borderId="0" xfId="0" applyFont="1" applyBorder="1" applyAlignment="1" applyProtection="1">
      <alignment horizontal="center"/>
      <protection hidden="1"/>
    </xf>
    <xf numFmtId="1" fontId="20" fillId="3" borderId="9" xfId="0" applyNumberFormat="1" applyFont="1" applyFill="1" applyBorder="1" applyAlignment="1" applyProtection="1">
      <alignment horizontal="center" vertical="center" wrapText="1"/>
      <protection locked="0"/>
    </xf>
    <xf numFmtId="0" fontId="14" fillId="0" borderId="9" xfId="0" applyFont="1" applyBorder="1" applyAlignment="1" applyProtection="1">
      <alignment vertical="center" wrapText="1"/>
      <protection locked="0"/>
    </xf>
    <xf numFmtId="1" fontId="20" fillId="3" borderId="30" xfId="0" applyNumberFormat="1" applyFont="1" applyFill="1" applyBorder="1" applyAlignment="1" applyProtection="1">
      <alignment horizontal="center" vertical="center" wrapText="1"/>
      <protection locked="0"/>
    </xf>
    <xf numFmtId="11" fontId="20" fillId="3" borderId="9" xfId="0" applyNumberFormat="1" applyFont="1" applyFill="1" applyBorder="1" applyAlignment="1" applyProtection="1">
      <alignment horizontal="center" vertical="center" wrapText="1"/>
      <protection locked="0"/>
    </xf>
    <xf numFmtId="0" fontId="14" fillId="7" borderId="29" xfId="0" applyFont="1" applyFill="1" applyBorder="1" applyAlignment="1" applyProtection="1">
      <alignment horizontal="center" vertical="center"/>
      <protection locked="0"/>
    </xf>
    <xf numFmtId="0" fontId="0" fillId="7" borderId="30" xfId="0" applyFill="1" applyBorder="1" applyAlignment="1" applyProtection="1">
      <alignment horizontal="center" vertical="center"/>
      <protection locked="0"/>
    </xf>
    <xf numFmtId="0" fontId="14" fillId="3" borderId="29" xfId="0" applyFont="1" applyFill="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30" xfId="0" applyFont="1" applyBorder="1" applyAlignment="1" applyProtection="1">
      <alignment horizontal="center" vertical="center" shrinkToFit="1"/>
      <protection locked="0"/>
    </xf>
    <xf numFmtId="0" fontId="24" fillId="6" borderId="13" xfId="0" applyFont="1" applyFill="1" applyBorder="1" applyAlignment="1" applyProtection="1">
      <alignment horizontal="center" vertical="center"/>
      <protection hidden="1"/>
    </xf>
    <xf numFmtId="0" fontId="0" fillId="0" borderId="13" xfId="0" applyBorder="1" applyAlignment="1">
      <alignment horizontal="center" vertical="center"/>
    </xf>
    <xf numFmtId="11" fontId="4" fillId="3" borderId="29" xfId="0" applyNumberFormat="1"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0" fillId="0" borderId="35" xfId="0" applyBorder="1" applyAlignment="1" applyProtection="1">
      <alignment horizontal="center" vertical="center"/>
      <protection locked="0"/>
    </xf>
    <xf numFmtId="1" fontId="4" fillId="3" borderId="32" xfId="0" applyNumberFormat="1" applyFont="1" applyFill="1" applyBorder="1" applyAlignment="1" applyProtection="1">
      <alignment horizontal="center" vertical="center"/>
      <protection locked="0"/>
    </xf>
    <xf numFmtId="1" fontId="4" fillId="3" borderId="33" xfId="0" applyNumberFormat="1" applyFont="1" applyFill="1" applyBorder="1" applyAlignment="1" applyProtection="1">
      <alignment horizontal="center" vertical="center"/>
      <protection locked="0"/>
    </xf>
    <xf numFmtId="0" fontId="3" fillId="0" borderId="18"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1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2" borderId="0" xfId="0" applyFont="1" applyFill="1" applyBorder="1" applyAlignment="1" applyProtection="1">
      <alignment horizontal="left" vertical="center"/>
      <protection hidden="1"/>
    </xf>
    <xf numFmtId="0" fontId="0" fillId="0" borderId="0" xfId="0" applyBorder="1" applyAlignment="1" applyProtection="1">
      <alignment horizontal="left" vertical="center"/>
      <protection hidden="1"/>
    </xf>
    <xf numFmtId="1" fontId="4" fillId="6" borderId="14" xfId="0" applyNumberFormat="1" applyFont="1" applyFill="1" applyBorder="1" applyAlignment="1" applyProtection="1">
      <alignment horizontal="center" vertical="center"/>
      <protection hidden="1"/>
    </xf>
    <xf numFmtId="0" fontId="0" fillId="6" borderId="14" xfId="0" applyFill="1" applyBorder="1" applyAlignment="1" applyProtection="1">
      <alignment/>
      <protection hidden="1"/>
    </xf>
    <xf numFmtId="0" fontId="4" fillId="6" borderId="10" xfId="0" applyFont="1" applyFill="1" applyBorder="1" applyAlignment="1" applyProtection="1">
      <alignment horizontal="center" vertical="center"/>
      <protection hidden="1"/>
    </xf>
    <xf numFmtId="0" fontId="0" fillId="6" borderId="10" xfId="0" applyFill="1" applyBorder="1" applyAlignment="1" applyProtection="1">
      <alignment/>
      <protection hidden="1"/>
    </xf>
    <xf numFmtId="0" fontId="3" fillId="4" borderId="0" xfId="0"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8" fillId="2" borderId="29" xfId="0" applyFont="1" applyFill="1" applyBorder="1" applyAlignment="1" applyProtection="1">
      <alignment vertical="center"/>
      <protection hidden="1"/>
    </xf>
    <xf numFmtId="0" fontId="8" fillId="2" borderId="11" xfId="0" applyFont="1" applyFill="1" applyBorder="1" applyAlignment="1" applyProtection="1">
      <alignment vertical="center"/>
      <protection hidden="1"/>
    </xf>
    <xf numFmtId="0" fontId="0" fillId="0" borderId="17" xfId="0" applyBorder="1" applyAlignment="1" applyProtection="1">
      <alignment wrapText="1"/>
      <protection hidden="1"/>
    </xf>
    <xf numFmtId="0" fontId="0" fillId="0" borderId="30" xfId="0" applyBorder="1" applyAlignment="1" applyProtection="1">
      <alignment horizontal="center" vertical="center" shrinkToFit="1"/>
      <protection locked="0"/>
    </xf>
    <xf numFmtId="0" fontId="24" fillId="6" borderId="9" xfId="0" applyFont="1" applyFill="1" applyBorder="1" applyAlignment="1" applyProtection="1">
      <alignment horizontal="center" vertical="center" wrapText="1"/>
      <protection hidden="1"/>
    </xf>
    <xf numFmtId="0" fontId="25" fillId="0" borderId="9" xfId="0" applyFont="1" applyBorder="1" applyAlignment="1" applyProtection="1">
      <alignment horizontal="center" vertical="center" wrapText="1"/>
      <protection hidden="1"/>
    </xf>
    <xf numFmtId="11" fontId="8" fillId="6" borderId="29" xfId="0" applyNumberFormat="1" applyFont="1" applyFill="1" applyBorder="1" applyAlignment="1" applyProtection="1">
      <alignment horizontal="center" vertical="center"/>
      <protection hidden="1"/>
    </xf>
    <xf numFmtId="11" fontId="8" fillId="6" borderId="11" xfId="0" applyNumberFormat="1" applyFont="1" applyFill="1" applyBorder="1" applyAlignment="1" applyProtection="1">
      <alignment horizontal="center" vertical="center"/>
      <protection hidden="1"/>
    </xf>
    <xf numFmtId="11" fontId="8" fillId="6" borderId="30" xfId="0" applyNumberFormat="1" applyFont="1" applyFill="1" applyBorder="1" applyAlignment="1" applyProtection="1">
      <alignment horizontal="center" vertical="center"/>
      <protection hidden="1"/>
    </xf>
    <xf numFmtId="11" fontId="4" fillId="6" borderId="29" xfId="0" applyNumberFormat="1" applyFont="1" applyFill="1" applyBorder="1" applyAlignment="1" applyProtection="1">
      <alignment horizontal="center" vertical="center"/>
      <protection hidden="1"/>
    </xf>
    <xf numFmtId="11" fontId="4" fillId="6" borderId="11" xfId="0" applyNumberFormat="1" applyFont="1" applyFill="1" applyBorder="1" applyAlignment="1" applyProtection="1">
      <alignment horizontal="center" vertical="center"/>
      <protection hidden="1"/>
    </xf>
    <xf numFmtId="11" fontId="4" fillId="6" borderId="30" xfId="0" applyNumberFormat="1" applyFont="1" applyFill="1" applyBorder="1" applyAlignment="1" applyProtection="1">
      <alignment horizontal="center" vertical="center"/>
      <protection hidden="1"/>
    </xf>
    <xf numFmtId="11" fontId="4" fillId="3" borderId="29" xfId="0" applyNumberFormat="1" applyFont="1" applyFill="1" applyBorder="1" applyAlignment="1" applyProtection="1">
      <alignment horizontal="center" vertical="center" wrapText="1"/>
      <protection locked="0"/>
    </xf>
    <xf numFmtId="11" fontId="4" fillId="3" borderId="11" xfId="0" applyNumberFormat="1" applyFont="1" applyFill="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22" fillId="4" borderId="20" xfId="0" applyFont="1" applyFill="1" applyBorder="1" applyAlignment="1" applyProtection="1">
      <alignment horizontal="center" vertical="center" wrapText="1"/>
      <protection hidden="1"/>
    </xf>
    <xf numFmtId="0" fontId="22" fillId="4" borderId="17" xfId="0" applyFont="1" applyFill="1" applyBorder="1" applyAlignment="1" applyProtection="1">
      <alignment horizontal="center" vertical="center" wrapText="1"/>
      <protection hidden="1"/>
    </xf>
    <xf numFmtId="0" fontId="4" fillId="3"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1" xfId="0" applyFont="1" applyBorder="1" applyAlignment="1" applyProtection="1">
      <alignment/>
      <protection hidden="1"/>
    </xf>
    <xf numFmtId="0" fontId="3" fillId="2" borderId="0" xfId="0" applyFont="1" applyFill="1" applyBorder="1" applyAlignment="1" applyProtection="1">
      <alignment horizontal="center" vertical="center" wrapText="1"/>
      <protection hidden="1"/>
    </xf>
    <xf numFmtId="0" fontId="4" fillId="3" borderId="29"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0" xfId="0" applyBorder="1" applyAlignment="1">
      <alignment/>
    </xf>
    <xf numFmtId="0" fontId="4" fillId="3" borderId="11" xfId="0" applyFont="1" applyFill="1" applyBorder="1" applyAlignment="1" applyProtection="1">
      <alignment horizontal="center" vertical="center" wrapText="1"/>
      <protection locked="0"/>
    </xf>
    <xf numFmtId="0" fontId="8" fillId="6" borderId="29" xfId="0" applyFont="1" applyFill="1" applyBorder="1" applyAlignment="1" applyProtection="1">
      <alignment horizontal="center" vertical="center"/>
      <protection hidden="1"/>
    </xf>
    <xf numFmtId="0" fontId="21" fillId="6" borderId="11" xfId="0" applyFont="1" applyFill="1" applyBorder="1" applyAlignment="1" applyProtection="1">
      <alignment horizontal="center" vertical="center"/>
      <protection hidden="1"/>
    </xf>
    <xf numFmtId="0" fontId="21" fillId="6" borderId="30" xfId="0" applyFont="1" applyFill="1" applyBorder="1" applyAlignment="1" applyProtection="1">
      <alignment horizontal="center" vertical="center"/>
      <protection hidden="1"/>
    </xf>
    <xf numFmtId="1" fontId="4" fillId="6" borderId="29" xfId="0" applyNumberFormat="1"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30" xfId="0" applyFill="1" applyBorder="1" applyAlignment="1" applyProtection="1">
      <alignment horizontal="center" vertical="center"/>
      <protection hidden="1"/>
    </xf>
    <xf numFmtId="0" fontId="8" fillId="2" borderId="29" xfId="0" applyFont="1" applyFill="1" applyBorder="1" applyAlignment="1" applyProtection="1">
      <alignment vertical="center" wrapText="1"/>
      <protection hidden="1"/>
    </xf>
    <xf numFmtId="0" fontId="8" fillId="2" borderId="11" xfId="0" applyFont="1" applyFill="1" applyBorder="1" applyAlignment="1" applyProtection="1">
      <alignment vertical="center" wrapText="1"/>
      <protection hidden="1"/>
    </xf>
    <xf numFmtId="0" fontId="8" fillId="2" borderId="30" xfId="0" applyFont="1" applyFill="1" applyBorder="1" applyAlignment="1" applyProtection="1">
      <alignment vertical="center" wrapText="1"/>
      <protection hidden="1"/>
    </xf>
    <xf numFmtId="0" fontId="14" fillId="2" borderId="0" xfId="0" applyFont="1" applyFill="1" applyBorder="1" applyAlignment="1" applyProtection="1">
      <alignment horizontal="center" vertical="center"/>
      <protection hidden="1"/>
    </xf>
    <xf numFmtId="0" fontId="14" fillId="2" borderId="21" xfId="0" applyFont="1" applyFill="1" applyBorder="1" applyAlignment="1" applyProtection="1">
      <alignment horizontal="right" vertical="center"/>
      <protection hidden="1"/>
    </xf>
    <xf numFmtId="0" fontId="14" fillId="2" borderId="0" xfId="0" applyFont="1" applyFill="1" applyBorder="1" applyAlignment="1" applyProtection="1">
      <alignment horizontal="right" vertical="center"/>
      <protection hidden="1"/>
    </xf>
    <xf numFmtId="0" fontId="14" fillId="0" borderId="0" xfId="0" applyFont="1" applyBorder="1" applyAlignment="1" applyProtection="1">
      <alignment horizontal="right" vertical="center"/>
      <protection hidden="1"/>
    </xf>
    <xf numFmtId="0" fontId="14" fillId="0" borderId="0" xfId="0" applyFont="1" applyAlignment="1" applyProtection="1">
      <alignment horizontal="right" vertical="center"/>
      <protection hidden="1"/>
    </xf>
    <xf numFmtId="0" fontId="29" fillId="0" borderId="18" xfId="0" applyFont="1" applyFill="1" applyBorder="1" applyAlignment="1">
      <alignment horizontal="center" vertical="center" wrapText="1"/>
    </xf>
    <xf numFmtId="11" fontId="4" fillId="3" borderId="31" xfId="0" applyNumberFormat="1" applyFont="1" applyFill="1" applyBorder="1" applyAlignment="1" applyProtection="1">
      <alignment horizontal="center" vertical="center"/>
      <protection locked="0"/>
    </xf>
    <xf numFmtId="0" fontId="3" fillId="0" borderId="7"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11" xfId="0" applyFont="1" applyBorder="1" applyAlignment="1" applyProtection="1">
      <alignment/>
      <protection locked="0"/>
    </xf>
    <xf numFmtId="0" fontId="3" fillId="0" borderId="30" xfId="0" applyFont="1" applyBorder="1" applyAlignment="1" applyProtection="1">
      <alignment/>
      <protection locked="0"/>
    </xf>
    <xf numFmtId="0" fontId="14" fillId="2" borderId="0" xfId="0" applyFont="1" applyFill="1" applyBorder="1" applyAlignment="1" applyProtection="1">
      <alignment horizontal="left" vertical="center" wrapText="1"/>
      <protection hidden="1"/>
    </xf>
    <xf numFmtId="0" fontId="14" fillId="3" borderId="9" xfId="0" applyFont="1" applyFill="1" applyBorder="1" applyAlignment="1" applyProtection="1">
      <alignment vertical="center" wrapText="1"/>
      <protection locked="0"/>
    </xf>
    <xf numFmtId="0" fontId="0" fillId="2" borderId="4" xfId="0"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14" fillId="8" borderId="29" xfId="0" applyFont="1" applyFill="1" applyBorder="1" applyAlignment="1" applyProtection="1">
      <alignment horizontal="center" vertical="center" shrinkToFit="1"/>
      <protection locked="0"/>
    </xf>
    <xf numFmtId="0" fontId="14" fillId="8" borderId="11" xfId="0" applyFont="1" applyFill="1" applyBorder="1" applyAlignment="1" applyProtection="1">
      <alignment horizontal="center" vertical="center" shrinkToFit="1"/>
      <protection locked="0"/>
    </xf>
    <xf numFmtId="0" fontId="14" fillId="8" borderId="30" xfId="0" applyFont="1" applyFill="1" applyBorder="1" applyAlignment="1" applyProtection="1">
      <alignment horizontal="center" vertical="center" shrinkToFit="1"/>
      <protection locked="0"/>
    </xf>
    <xf numFmtId="0" fontId="0" fillId="2" borderId="0" xfId="0" applyFill="1" applyBorder="1" applyAlignment="1" applyProtection="1">
      <alignment horizontal="left" vertical="center"/>
      <protection hidden="1"/>
    </xf>
    <xf numFmtId="0" fontId="14" fillId="2" borderId="20" xfId="0" applyFont="1" applyFill="1" applyBorder="1" applyAlignment="1" applyProtection="1">
      <alignment horizontal="right" vertical="center"/>
      <protection hidden="1"/>
    </xf>
    <xf numFmtId="0" fontId="14" fillId="0" borderId="17" xfId="0" applyFont="1" applyBorder="1" applyAlignment="1" applyProtection="1">
      <alignment/>
      <protection hidden="1"/>
    </xf>
    <xf numFmtId="0" fontId="14" fillId="7" borderId="29" xfId="0" applyFont="1" applyFill="1" applyBorder="1" applyAlignment="1" applyProtection="1">
      <alignment horizontal="center" vertical="center" shrinkToFit="1"/>
      <protection locked="0"/>
    </xf>
    <xf numFmtId="0" fontId="14" fillId="7" borderId="30" xfId="0" applyFont="1" applyFill="1" applyBorder="1" applyAlignment="1" applyProtection="1">
      <alignment horizontal="center" vertical="center" shrinkToFit="1"/>
      <protection locked="0"/>
    </xf>
    <xf numFmtId="1" fontId="20" fillId="3" borderId="29" xfId="0" applyNumberFormat="1" applyFont="1" applyFill="1" applyBorder="1" applyAlignment="1" applyProtection="1">
      <alignment horizontal="center" vertical="center"/>
      <protection locked="0"/>
    </xf>
    <xf numFmtId="0" fontId="14" fillId="0" borderId="30" xfId="0" applyFont="1" applyBorder="1" applyAlignment="1" applyProtection="1">
      <alignment vertical="center"/>
      <protection locked="0"/>
    </xf>
    <xf numFmtId="1" fontId="14" fillId="3" borderId="9" xfId="0" applyNumberFormat="1" applyFont="1" applyFill="1" applyBorder="1" applyAlignment="1" applyProtection="1">
      <alignment vertical="center" wrapText="1"/>
      <protection locked="0"/>
    </xf>
    <xf numFmtId="1" fontId="20" fillId="6" borderId="29" xfId="0" applyNumberFormat="1" applyFont="1" applyFill="1" applyBorder="1" applyAlignment="1" applyProtection="1">
      <alignment horizontal="center" vertical="center" wrapText="1"/>
      <protection locked="0"/>
    </xf>
    <xf numFmtId="1" fontId="14" fillId="6" borderId="30" xfId="0" applyNumberFormat="1" applyFont="1" applyFill="1" applyBorder="1" applyAlignment="1" applyProtection="1">
      <alignment vertical="center" wrapText="1"/>
      <protection locked="0"/>
    </xf>
    <xf numFmtId="11" fontId="20" fillId="3" borderId="29" xfId="0" applyNumberFormat="1" applyFont="1" applyFill="1" applyBorder="1" applyAlignment="1" applyProtection="1">
      <alignment horizontal="center" vertical="center" wrapText="1"/>
      <protection locked="0"/>
    </xf>
    <xf numFmtId="11" fontId="14" fillId="0" borderId="30" xfId="0" applyNumberFormat="1" applyFont="1" applyBorder="1" applyAlignment="1" applyProtection="1">
      <alignment vertical="center" wrapText="1"/>
      <protection locked="0"/>
    </xf>
    <xf numFmtId="0" fontId="14" fillId="2" borderId="0" xfId="0" applyFont="1" applyFill="1" applyBorder="1" applyAlignment="1" applyProtection="1">
      <alignment horizontal="center" vertical="center" shrinkToFit="1"/>
      <protection hidden="1"/>
    </xf>
    <xf numFmtId="0" fontId="14" fillId="0" borderId="0" xfId="0" applyFont="1" applyBorder="1" applyAlignment="1" applyProtection="1">
      <alignment horizontal="center" vertical="center" shrinkToFit="1"/>
      <protection hidden="1"/>
    </xf>
    <xf numFmtId="1" fontId="20" fillId="3" borderId="29" xfId="0" applyNumberFormat="1" applyFont="1" applyFill="1" applyBorder="1" applyAlignment="1" applyProtection="1">
      <alignment horizontal="center" vertical="center" wrapText="1"/>
      <protection locked="0"/>
    </xf>
    <xf numFmtId="0" fontId="14" fillId="0" borderId="30" xfId="0" applyFont="1" applyBorder="1" applyAlignment="1" applyProtection="1">
      <alignment vertical="center" wrapText="1"/>
      <protection locked="0"/>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8" fillId="4" borderId="20" xfId="0" applyFont="1" applyFill="1" applyBorder="1" applyAlignment="1" applyProtection="1">
      <alignment horizontal="center" vertical="center" wrapText="1"/>
      <protection hidden="1"/>
    </xf>
    <xf numFmtId="0" fontId="8" fillId="4" borderId="17" xfId="0" applyFont="1" applyFill="1" applyBorder="1" applyAlignment="1" applyProtection="1">
      <alignment horizontal="center" vertical="center" wrapText="1"/>
      <protection hidden="1"/>
    </xf>
    <xf numFmtId="0" fontId="14" fillId="0" borderId="7" xfId="0" applyFont="1" applyBorder="1" applyAlignment="1" applyProtection="1">
      <alignment horizontal="right" vertical="center"/>
      <protection hidden="1"/>
    </xf>
    <xf numFmtId="0" fontId="3" fillId="4" borderId="31" xfId="0" applyFont="1" applyFill="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0" fillId="0" borderId="7" xfId="0" applyBorder="1" applyAlignment="1" applyProtection="1">
      <alignment horizontal="center"/>
      <protection hidden="1"/>
    </xf>
    <xf numFmtId="0" fontId="3" fillId="4" borderId="21" xfId="0" applyFont="1" applyFill="1" applyBorder="1" applyAlignment="1" applyProtection="1">
      <alignment horizontal="center" vertical="center" wrapText="1"/>
      <protection hidden="1"/>
    </xf>
    <xf numFmtId="11" fontId="4" fillId="3" borderId="29" xfId="0" applyNumberFormat="1" applyFont="1" applyFill="1" applyBorder="1" applyAlignment="1" applyProtection="1">
      <alignment vertical="center" wrapText="1"/>
      <protection locked="0"/>
    </xf>
    <xf numFmtId="11" fontId="3" fillId="0" borderId="30" xfId="0" applyNumberFormat="1" applyFont="1" applyBorder="1" applyAlignment="1" applyProtection="1">
      <alignment vertical="center" wrapText="1"/>
      <protection locked="0"/>
    </xf>
    <xf numFmtId="0" fontId="3" fillId="3" borderId="29" xfId="0" applyFont="1" applyFill="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3" fillId="3" borderId="29" xfId="0" applyFont="1" applyFill="1" applyBorder="1" applyAlignment="1" applyProtection="1">
      <alignment horizontal="center" vertical="center"/>
      <protection locked="0"/>
    </xf>
    <xf numFmtId="0" fontId="3" fillId="0" borderId="11" xfId="0" applyFont="1" applyBorder="1" applyAlignment="1" applyProtection="1">
      <alignment/>
      <protection locked="0"/>
    </xf>
    <xf numFmtId="0" fontId="3" fillId="0" borderId="30" xfId="0" applyFont="1" applyBorder="1" applyAlignment="1" applyProtection="1">
      <alignment/>
      <protection locked="0"/>
    </xf>
    <xf numFmtId="0" fontId="3" fillId="0" borderId="0" xfId="0" applyFont="1" applyBorder="1" applyAlignment="1" applyProtection="1">
      <alignment horizontal="center" vertical="center"/>
      <protection hidden="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dxfs count="32">
    <dxf>
      <fill>
        <patternFill>
          <bgColor rgb="FFFFFFFF"/>
        </patternFill>
      </fill>
      <border/>
    </dxf>
    <dxf>
      <font>
        <color rgb="FFFF0000"/>
      </font>
      <fill>
        <patternFill>
          <bgColor rgb="FFFFFFFF"/>
        </patternFill>
      </fill>
      <border/>
    </dxf>
    <dxf>
      <font>
        <b/>
        <i val="0"/>
        <color rgb="FFFF0000"/>
      </font>
      <fill>
        <patternFill>
          <bgColor rgb="FFFFFFFF"/>
        </patternFill>
      </fill>
      <border/>
    </dxf>
    <dxf>
      <fill>
        <patternFill>
          <bgColor rgb="FFFFFFFF"/>
        </patternFill>
      </fill>
      <border>
        <left>
          <color rgb="FF000000"/>
        </left>
        <right>
          <color rgb="FF000000"/>
        </right>
      </border>
    </dxf>
    <dxf>
      <fill>
        <patternFill>
          <bgColor rgb="FFFFFFFF"/>
        </patternFill>
      </fill>
      <border>
        <left>
          <color rgb="FF000000"/>
        </left>
        <right>
          <color rgb="FF000000"/>
        </right>
        <bottom>
          <color rgb="FF000000"/>
        </bottom>
      </border>
    </dxf>
    <dxf>
      <fill>
        <patternFill patternType="none">
          <bgColor indexed="65"/>
        </patternFill>
      </fill>
      <border>
        <left>
          <color rgb="FF000000"/>
        </left>
        <right>
          <color rgb="FF000000"/>
        </right>
        <bottom>
          <color rgb="FF000000"/>
        </bottom>
      </border>
    </dxf>
    <dxf>
      <fill>
        <patternFill patternType="solid">
          <bgColor rgb="FFFFFFFF"/>
        </patternFill>
      </fill>
      <border>
        <right>
          <color rgb="FF000000"/>
        </right>
        <top>
          <color rgb="FF000000"/>
        </top>
      </border>
    </dxf>
    <dxf>
      <fill>
        <patternFill patternType="solid">
          <bgColor rgb="FFFFFFFF"/>
        </patternFill>
      </fill>
      <border>
        <left>
          <color rgb="FF000000"/>
        </left>
        <right>
          <color rgb="FF000000"/>
        </right>
        <top>
          <color rgb="FF000000"/>
        </top>
      </border>
    </dxf>
    <dxf>
      <fill>
        <patternFill patternType="solid">
          <bgColor rgb="FFFFFFFF"/>
        </patternFill>
      </fill>
      <border>
        <left>
          <color rgb="FF000000"/>
        </left>
        <right style="thin">
          <color rgb="FF000000"/>
        </right>
        <top>
          <color rgb="FF000000"/>
        </top>
      </border>
    </dxf>
    <dxf>
      <font>
        <b/>
        <i/>
        <strike val="0"/>
        <color rgb="FFFF0000"/>
      </font>
      <fill>
        <patternFill>
          <bgColor rgb="FFFFFFFF"/>
        </patternFill>
      </fill>
      <border>
        <left>
          <color rgb="FF000000"/>
        </left>
      </border>
    </dxf>
    <dxf>
      <font>
        <b/>
        <i val="0"/>
        <color rgb="FF0000FF"/>
      </font>
      <fill>
        <patternFill>
          <bgColor rgb="FFFFFFFF"/>
        </patternFill>
      </fill>
      <border>
        <left>
          <color rgb="FF000000"/>
        </left>
      </border>
    </dxf>
    <dxf>
      <fill>
        <patternFill patternType="solid">
          <bgColor rgb="FFFFFFFF"/>
        </patternFill>
      </fill>
      <border>
        <left>
          <color rgb="FF000000"/>
        </left>
        <right>
          <color rgb="FF000000"/>
        </right>
        <bottom>
          <color rgb="FF000000"/>
        </bottom>
      </border>
    </dxf>
    <dxf>
      <fill>
        <patternFill patternType="solid">
          <bgColor rgb="FFFFFFFF"/>
        </patternFill>
      </fill>
      <border>
        <left>
          <color rgb="FF000000"/>
        </left>
        <top>
          <color rgb="FF000000"/>
        </top>
      </border>
    </dxf>
    <dxf>
      <font>
        <b/>
        <i val="0"/>
        <color rgb="FF0000FF"/>
      </font>
      <fill>
        <patternFill>
          <bgColor rgb="FFFFFFFF"/>
        </patternFill>
      </fill>
      <border>
        <left>
          <color rgb="FF000000"/>
        </left>
        <top style="thin"/>
        <bottom style="thin">
          <color rgb="FF000000"/>
        </bottom>
      </border>
    </dxf>
    <dxf>
      <fill>
        <patternFill>
          <bgColor rgb="FFFFFFFF"/>
        </patternFill>
      </fill>
      <border>
        <left>
          <color rgb="FF000000"/>
        </left>
        <right>
          <color rgb="FF000000"/>
        </right>
        <top/>
        <bottom style="thin">
          <color rgb="FF000000"/>
        </bottom>
      </border>
    </dxf>
    <dxf>
      <fill>
        <patternFill>
          <bgColor rgb="FFFFFFFF"/>
        </patternFill>
      </fill>
      <border>
        <left>
          <color rgb="FF000000"/>
        </left>
        <right>
          <color rgb="FF000000"/>
        </right>
        <top>
          <color rgb="FF000000"/>
        </top>
        <bottom>
          <color rgb="FF000000"/>
        </bottom>
      </border>
    </dxf>
    <dxf>
      <fill>
        <patternFill>
          <bgColor rgb="FFFFFFFF"/>
        </patternFill>
      </fill>
      <border>
        <left>
          <color rgb="FF000000"/>
        </left>
        <right>
          <color rgb="FF000000"/>
        </right>
        <top>
          <color rgb="FF000000"/>
        </top>
      </border>
    </dxf>
    <dxf>
      <fill>
        <patternFill>
          <bgColor rgb="FFFFFFFF"/>
        </patternFill>
      </fill>
      <border>
        <left>
          <color rgb="FF000000"/>
        </left>
        <right>
          <color rgb="FF000000"/>
        </right>
        <top style="thin">
          <color rgb="FF000000"/>
        </top>
        <bottom>
          <color rgb="FF000000"/>
        </bottom>
      </border>
    </dxf>
    <dxf>
      <fill>
        <patternFill patternType="none">
          <bgColor indexed="65"/>
        </patternFill>
      </fill>
      <border>
        <left>
          <color rgb="FF000000"/>
        </left>
        <right>
          <color rgb="FF000000"/>
        </right>
        <top>
          <color rgb="FF000000"/>
        </top>
        <bottom>
          <color rgb="FF000000"/>
        </bottom>
      </border>
    </dxf>
    <dxf>
      <font>
        <b/>
        <i val="0"/>
        <color rgb="FF0000FF"/>
      </font>
      <fill>
        <patternFill>
          <bgColor rgb="FFFFFFFF"/>
        </patternFill>
      </fill>
      <border>
        <left>
          <color rgb="FF000000"/>
        </left>
        <right>
          <color rgb="FF000000"/>
        </right>
        <top>
          <color rgb="FF000000"/>
        </top>
        <bottom>
          <color rgb="FF000000"/>
        </bottom>
      </border>
    </dxf>
    <dxf>
      <fill>
        <patternFill patternType="solid">
          <bgColor rgb="FFFFFFFF"/>
        </patternFill>
      </fill>
      <border>
        <left>
          <color rgb="FF000000"/>
        </left>
        <right>
          <color rgb="FF000000"/>
        </right>
        <top>
          <color rgb="FF000000"/>
        </top>
        <bottom>
          <color rgb="FF000000"/>
        </bottom>
      </border>
    </dxf>
    <dxf>
      <font>
        <b/>
        <i/>
        <color rgb="FFFF0000"/>
      </font>
      <fill>
        <patternFill>
          <bgColor rgb="FFFFFFFF"/>
        </patternFill>
      </fill>
      <border>
        <left>
          <color rgb="FF000000"/>
        </left>
        <right>
          <color rgb="FF000000"/>
        </right>
        <top>
          <color rgb="FF000000"/>
        </top>
        <bottom>
          <color rgb="FF000000"/>
        </bottom>
      </border>
    </dxf>
    <dxf>
      <font>
        <b/>
        <i val="0"/>
        <color rgb="FF0000FF"/>
      </font>
      <fill>
        <patternFill>
          <bgColor rgb="FFFFFFFF"/>
        </patternFill>
      </fill>
      <border>
        <left>
          <color rgb="FF000000"/>
        </left>
        <right style="thin">
          <color rgb="FF000000"/>
        </right>
        <top>
          <color rgb="FF000000"/>
        </top>
        <bottom>
          <color rgb="FF000000"/>
        </bottom>
      </border>
    </dxf>
    <dxf>
      <font>
        <b/>
        <i val="0"/>
        <color rgb="FF0000FF"/>
      </font>
      <fill>
        <patternFill patternType="solid">
          <bgColor rgb="FFFFFFFF"/>
        </patternFill>
      </fill>
      <border>
        <left>
          <color rgb="FF000000"/>
        </left>
        <right style="thin">
          <color rgb="FF000000"/>
        </right>
        <top style="thin"/>
        <bottom style="thin">
          <color rgb="FF000000"/>
        </bottom>
      </border>
    </dxf>
    <dxf>
      <font>
        <b/>
        <i val="0"/>
        <color rgb="FF0000FF"/>
      </font>
      <fill>
        <patternFill>
          <bgColor rgb="FFFFFFFF"/>
        </patternFill>
      </fill>
      <border>
        <left>
          <color rgb="FF000000"/>
        </left>
        <right style="thin">
          <color rgb="FF000000"/>
        </right>
        <top style="thin">
          <color rgb="FF000000"/>
        </top>
        <bottom>
          <color rgb="FF000000"/>
        </bottom>
      </border>
    </dxf>
    <dxf>
      <font>
        <b/>
        <i val="0"/>
        <color rgb="FF0000FF"/>
      </font>
      <fill>
        <patternFill>
          <bgColor rgb="FFFFFFFF"/>
        </patternFill>
      </fill>
      <border>
        <left>
          <color rgb="FF000000"/>
        </left>
        <right style="thin">
          <color rgb="FF000000"/>
        </right>
        <top/>
        <bottom style="thin">
          <color rgb="FF000000"/>
        </bottom>
      </border>
    </dxf>
    <dxf>
      <fill>
        <patternFill patternType="solid">
          <bgColor rgb="FFFFFFFF"/>
        </patternFill>
      </fill>
      <border>
        <left>
          <color rgb="FF000000"/>
        </left>
        <right>
          <color rgb="FF000000"/>
        </right>
        <top style="thin">
          <color rgb="FF000000"/>
        </top>
        <bottom>
          <color rgb="FF000000"/>
        </bottom>
      </border>
    </dxf>
    <dxf>
      <fill>
        <patternFill patternType="solid">
          <fgColor indexed="65"/>
          <bgColor rgb="FFFFFFFF"/>
        </patternFill>
      </fill>
      <border>
        <left>
          <color rgb="FF000000"/>
        </left>
        <right>
          <color rgb="FF000000"/>
        </right>
        <top style="thin">
          <color rgb="FF000000"/>
        </top>
        <bottom>
          <color rgb="FF000000"/>
        </bottom>
      </border>
    </dxf>
    <dxf>
      <font>
        <b/>
        <i/>
        <color rgb="FFFF0000"/>
      </font>
      <fill>
        <patternFill>
          <bgColor rgb="FFFFFFFF"/>
        </patternFill>
      </fill>
      <border>
        <right>
          <color rgb="FF000000"/>
        </right>
        <top>
          <color rgb="FF000000"/>
        </top>
        <bottom>
          <color rgb="FF000000"/>
        </bottom>
      </border>
    </dxf>
    <dxf>
      <fill>
        <patternFill>
          <bgColor rgb="FFFFFFFF"/>
        </patternFill>
      </fill>
      <border>
        <left>
          <color rgb="FF000000"/>
        </left>
        <top>
          <color rgb="FF000000"/>
        </top>
      </border>
    </dxf>
    <dxf>
      <fill>
        <patternFill>
          <bgColor rgb="FFFFFFFF"/>
        </patternFill>
      </fill>
      <border>
        <left>
          <color rgb="FF000000"/>
        </left>
        <top>
          <color rgb="FF000000"/>
        </top>
        <bottom>
          <color rgb="FF000000"/>
        </bottom>
      </border>
    </dxf>
    <dxf>
      <fill>
        <patternFill>
          <bgColor rgb="FFFFFFFF"/>
        </patternFill>
      </fill>
      <border>
        <left>
          <color rgb="FF000000"/>
        </left>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81"/>
  <sheetViews>
    <sheetView showZeros="0" tabSelected="1" workbookViewId="0" topLeftCell="A1">
      <selection activeCell="A1" sqref="A1"/>
    </sheetView>
  </sheetViews>
  <sheetFormatPr defaultColWidth="9.140625" defaultRowHeight="12.75"/>
  <cols>
    <col min="1" max="1" width="1.7109375" style="0" customWidth="1"/>
    <col min="2" max="2" width="2.7109375" style="0" customWidth="1"/>
    <col min="3" max="3" width="12.7109375" style="0" customWidth="1"/>
    <col min="4" max="4" width="10.7109375" style="0" customWidth="1"/>
    <col min="5" max="5" width="11.57421875" style="0" customWidth="1"/>
    <col min="6" max="6" width="4.7109375" style="0" customWidth="1"/>
    <col min="7" max="7" width="5.7109375" style="0" customWidth="1"/>
    <col min="8" max="8" width="6.8515625" style="0" customWidth="1"/>
    <col min="9" max="9" width="6.421875" style="0" customWidth="1"/>
    <col min="10" max="10" width="3.7109375" style="0" customWidth="1"/>
    <col min="11" max="11" width="3.421875" style="0" customWidth="1"/>
    <col min="12" max="13" width="4.28125" style="0" customWidth="1"/>
    <col min="14" max="16" width="5.7109375" style="0" customWidth="1"/>
    <col min="17" max="17" width="6.7109375" style="0" customWidth="1"/>
    <col min="18" max="18" width="4.7109375" style="0" customWidth="1"/>
    <col min="19" max="20" width="2.7109375" style="0" customWidth="1"/>
    <col min="21" max="21" width="6.7109375" style="0" customWidth="1"/>
    <col min="22" max="22" width="5.57421875" style="0" customWidth="1"/>
    <col min="23" max="23" width="10.8515625" style="0" customWidth="1"/>
    <col min="24" max="24" width="14.140625" style="0" bestFit="1" customWidth="1"/>
    <col min="25" max="25" width="13.140625" style="0" bestFit="1" customWidth="1"/>
    <col min="26" max="26" width="15.7109375" style="0" bestFit="1" customWidth="1"/>
    <col min="32" max="32" width="30.57421875" style="0" bestFit="1" customWidth="1"/>
  </cols>
  <sheetData>
    <row r="1" spans="1:33" ht="15" customHeight="1" thickBot="1">
      <c r="A1" s="19"/>
      <c r="B1" s="19"/>
      <c r="C1" s="19"/>
      <c r="D1" s="19"/>
      <c r="E1" s="19"/>
      <c r="F1" s="19"/>
      <c r="G1" s="19"/>
      <c r="H1" s="19"/>
      <c r="I1" s="19"/>
      <c r="J1" s="19"/>
      <c r="K1" s="19"/>
      <c r="L1" s="19"/>
      <c r="M1" s="19"/>
      <c r="N1" s="19"/>
      <c r="O1" s="19"/>
      <c r="P1" s="19"/>
      <c r="Q1" s="19"/>
      <c r="R1" s="19"/>
      <c r="S1" s="19"/>
      <c r="T1" s="19"/>
      <c r="U1" s="19"/>
      <c r="V1" s="19"/>
      <c r="W1" s="19"/>
      <c r="X1" s="19"/>
      <c r="AE1" s="1"/>
      <c r="AF1" s="195"/>
      <c r="AG1" s="195"/>
    </row>
    <row r="2" spans="1:33" ht="12" customHeight="1">
      <c r="A2" s="19"/>
      <c r="B2" s="2"/>
      <c r="C2" s="3"/>
      <c r="D2" s="3"/>
      <c r="E2" s="3"/>
      <c r="F2" s="3"/>
      <c r="G2" s="3"/>
      <c r="H2" s="3"/>
      <c r="I2" s="3"/>
      <c r="J2" s="3"/>
      <c r="K2" s="3"/>
      <c r="L2" s="3"/>
      <c r="M2" s="3"/>
      <c r="N2" s="3"/>
      <c r="O2" s="3"/>
      <c r="P2" s="3"/>
      <c r="Q2" s="3"/>
      <c r="R2" s="3"/>
      <c r="S2" s="4"/>
      <c r="T2" s="7"/>
      <c r="U2" s="7"/>
      <c r="V2" s="7"/>
      <c r="W2" s="19"/>
      <c r="X2" s="19"/>
      <c r="Y2" s="1"/>
      <c r="Z2" s="1"/>
      <c r="AA2" s="1"/>
      <c r="AB2" s="1"/>
      <c r="AC2" s="1"/>
      <c r="AD2" s="1"/>
      <c r="AE2" s="1"/>
      <c r="AF2" s="210" t="s">
        <v>0</v>
      </c>
      <c r="AG2" s="195"/>
    </row>
    <row r="3" spans="1:33" ht="15" customHeight="1">
      <c r="A3" s="19"/>
      <c r="B3" s="5"/>
      <c r="C3" s="300" t="s">
        <v>4</v>
      </c>
      <c r="D3" s="281" t="s">
        <v>1</v>
      </c>
      <c r="E3" s="281" t="s">
        <v>2</v>
      </c>
      <c r="F3" s="281"/>
      <c r="G3" s="244" t="s">
        <v>22</v>
      </c>
      <c r="H3" s="297"/>
      <c r="I3" s="244" t="s">
        <v>71</v>
      </c>
      <c r="J3" s="259"/>
      <c r="K3" s="259"/>
      <c r="L3" s="297"/>
      <c r="M3" s="28"/>
      <c r="N3" s="6"/>
      <c r="O3" s="312" t="s">
        <v>136</v>
      </c>
      <c r="P3" s="313"/>
      <c r="Q3" s="7"/>
      <c r="R3" s="7"/>
      <c r="S3" s="8"/>
      <c r="T3" s="7"/>
      <c r="U3" s="7"/>
      <c r="V3" s="7"/>
      <c r="W3" s="19"/>
      <c r="X3" s="19"/>
      <c r="Y3" s="1"/>
      <c r="Z3" s="1"/>
      <c r="AA3" s="1"/>
      <c r="AB3" s="1"/>
      <c r="AC3" s="1"/>
      <c r="AD3" s="1"/>
      <c r="AE3" s="67"/>
      <c r="AF3" s="211"/>
      <c r="AG3" s="195"/>
    </row>
    <row r="4" spans="1:33" ht="12.75" customHeight="1">
      <c r="A4" s="19"/>
      <c r="B4" s="5"/>
      <c r="C4" s="301"/>
      <c r="D4" s="281"/>
      <c r="E4" s="281"/>
      <c r="F4" s="281"/>
      <c r="G4" s="282"/>
      <c r="H4" s="284"/>
      <c r="I4" s="285"/>
      <c r="J4" s="286"/>
      <c r="K4" s="286"/>
      <c r="L4" s="284"/>
      <c r="M4" s="29"/>
      <c r="N4" s="6"/>
      <c r="O4" s="314"/>
      <c r="P4" s="315"/>
      <c r="Q4" s="6"/>
      <c r="R4" s="6"/>
      <c r="S4" s="8"/>
      <c r="T4" s="7"/>
      <c r="U4" s="7"/>
      <c r="V4" s="7"/>
      <c r="W4" s="19"/>
      <c r="X4" s="19"/>
      <c r="Y4" s="1"/>
      <c r="AA4" s="1"/>
      <c r="AB4" s="1"/>
      <c r="AC4" s="1"/>
      <c r="AD4" s="1"/>
      <c r="AE4" s="67"/>
      <c r="AF4" s="212" t="s">
        <v>42</v>
      </c>
      <c r="AG4" s="196"/>
    </row>
    <row r="5" spans="1:33" ht="15">
      <c r="A5" s="19"/>
      <c r="B5" s="5"/>
      <c r="C5" s="302"/>
      <c r="D5" s="281"/>
      <c r="E5" s="281"/>
      <c r="F5" s="281"/>
      <c r="G5" s="246"/>
      <c r="H5" s="288"/>
      <c r="I5" s="287"/>
      <c r="J5" s="260"/>
      <c r="K5" s="260"/>
      <c r="L5" s="288"/>
      <c r="M5" s="30"/>
      <c r="N5" s="6"/>
      <c r="O5" s="316"/>
      <c r="P5" s="317"/>
      <c r="Q5" s="6"/>
      <c r="R5" s="6"/>
      <c r="S5" s="8"/>
      <c r="T5" s="7"/>
      <c r="U5" s="7"/>
      <c r="V5" s="7"/>
      <c r="W5" s="19"/>
      <c r="X5" s="19"/>
      <c r="Y5" s="1"/>
      <c r="Z5" s="1"/>
      <c r="AA5" s="1"/>
      <c r="AB5" s="1"/>
      <c r="AC5" s="1"/>
      <c r="AD5" s="1"/>
      <c r="AE5" s="67"/>
      <c r="AF5" s="212" t="s">
        <v>39</v>
      </c>
      <c r="AG5" s="196"/>
    </row>
    <row r="6" spans="1:33" ht="23.25">
      <c r="A6" s="19"/>
      <c r="B6" s="5"/>
      <c r="C6" s="17"/>
      <c r="D6" s="17"/>
      <c r="E6" s="298">
        <f>IF(D6=0,0,C6/D6)</f>
        <v>0</v>
      </c>
      <c r="F6" s="299"/>
      <c r="G6" s="324"/>
      <c r="H6" s="325"/>
      <c r="I6" s="322">
        <f>IF(OR(D6=0,G6=0),0,(C6/D6)/G6)</f>
        <v>0</v>
      </c>
      <c r="J6" s="323"/>
      <c r="K6" s="323"/>
      <c r="L6" s="323"/>
      <c r="M6" s="206">
        <f>IF(I6=2,AF2,0)</f>
        <v>0</v>
      </c>
      <c r="N6" s="6"/>
      <c r="O6" s="6"/>
      <c r="P6" s="7"/>
      <c r="Q6" s="7"/>
      <c r="R6" s="7"/>
      <c r="S6" s="8"/>
      <c r="T6" s="7"/>
      <c r="U6" s="7"/>
      <c r="V6" s="7"/>
      <c r="W6" s="19"/>
      <c r="X6" s="19"/>
      <c r="Y6" s="1"/>
      <c r="Z6" s="1"/>
      <c r="AA6" s="1"/>
      <c r="AB6" s="1"/>
      <c r="AC6" s="1"/>
      <c r="AD6" s="1"/>
      <c r="AE6" s="67"/>
      <c r="AF6" s="212" t="s">
        <v>41</v>
      </c>
      <c r="AG6" s="196"/>
    </row>
    <row r="7" spans="1:33" ht="15.75" customHeight="1" thickBot="1">
      <c r="A7" s="19"/>
      <c r="B7" s="5"/>
      <c r="C7" s="244" t="s">
        <v>171</v>
      </c>
      <c r="D7" s="245"/>
      <c r="E7" s="245"/>
      <c r="F7" s="245"/>
      <c r="G7" s="245"/>
      <c r="H7" s="245"/>
      <c r="I7" s="10">
        <v>1</v>
      </c>
      <c r="J7" s="248" t="s">
        <v>170</v>
      </c>
      <c r="K7" s="248"/>
      <c r="L7" s="248"/>
      <c r="M7" s="248"/>
      <c r="N7" s="248"/>
      <c r="O7" s="248"/>
      <c r="P7" s="248"/>
      <c r="Q7" s="249"/>
      <c r="R7" s="241">
        <f>IF(I8=12,AF2,0)</f>
        <v>0</v>
      </c>
      <c r="S7" s="24"/>
      <c r="T7" s="6"/>
      <c r="U7" s="7"/>
      <c r="V7" s="7"/>
      <c r="W7" s="19"/>
      <c r="X7" s="19"/>
      <c r="Y7" s="1"/>
      <c r="Z7" s="1"/>
      <c r="AA7" s="1"/>
      <c r="AB7" s="1"/>
      <c r="AC7" s="1"/>
      <c r="AD7" s="1"/>
      <c r="AE7" s="67"/>
      <c r="AF7" s="212" t="s">
        <v>38</v>
      </c>
      <c r="AG7" s="196"/>
    </row>
    <row r="8" spans="1:33" ht="12.75" customHeight="1">
      <c r="A8" s="19"/>
      <c r="B8" s="5"/>
      <c r="C8" s="246"/>
      <c r="D8" s="247"/>
      <c r="E8" s="247"/>
      <c r="F8" s="247"/>
      <c r="G8" s="247"/>
      <c r="H8" s="247"/>
      <c r="I8" s="170"/>
      <c r="J8" s="250"/>
      <c r="K8" s="250"/>
      <c r="L8" s="250"/>
      <c r="M8" s="250"/>
      <c r="N8" s="250"/>
      <c r="O8" s="250"/>
      <c r="P8" s="250"/>
      <c r="Q8" s="251"/>
      <c r="R8" s="328"/>
      <c r="S8" s="24"/>
      <c r="T8" s="6"/>
      <c r="U8" s="7"/>
      <c r="V8" s="7"/>
      <c r="W8" s="19"/>
      <c r="X8" s="19"/>
      <c r="Y8" s="1"/>
      <c r="Z8" s="1"/>
      <c r="AA8" s="1"/>
      <c r="AB8" s="1"/>
      <c r="AC8" s="1"/>
      <c r="AD8" s="1"/>
      <c r="AE8" s="67"/>
      <c r="AF8" s="212" t="s">
        <v>43</v>
      </c>
      <c r="AG8" s="196"/>
    </row>
    <row r="9" spans="1:33" ht="15">
      <c r="A9" s="19"/>
      <c r="B9" s="5"/>
      <c r="C9" s="301" t="s">
        <v>5</v>
      </c>
      <c r="D9" s="302" t="s">
        <v>3</v>
      </c>
      <c r="E9" s="302" t="s">
        <v>6</v>
      </c>
      <c r="F9" s="302"/>
      <c r="G9" s="282" t="s">
        <v>23</v>
      </c>
      <c r="H9" s="284"/>
      <c r="I9" s="282" t="s">
        <v>72</v>
      </c>
      <c r="J9" s="283"/>
      <c r="K9" s="283"/>
      <c r="L9" s="284"/>
      <c r="M9" s="29"/>
      <c r="N9" s="6"/>
      <c r="O9" s="314" t="s">
        <v>137</v>
      </c>
      <c r="P9" s="318"/>
      <c r="Q9" s="6"/>
      <c r="R9" s="6"/>
      <c r="S9" s="24"/>
      <c r="T9" s="6"/>
      <c r="U9" s="7"/>
      <c r="V9" s="7"/>
      <c r="W9" s="19"/>
      <c r="X9" s="19"/>
      <c r="Y9" s="1"/>
      <c r="Z9" s="1"/>
      <c r="AA9" s="1"/>
      <c r="AB9" s="1"/>
      <c r="AC9" s="1"/>
      <c r="AD9" s="1"/>
      <c r="AE9" s="67"/>
      <c r="AF9" s="212"/>
      <c r="AG9" s="196"/>
    </row>
    <row r="10" spans="1:33" ht="15">
      <c r="A10" s="19"/>
      <c r="B10" s="5"/>
      <c r="C10" s="301"/>
      <c r="D10" s="281"/>
      <c r="E10" s="281"/>
      <c r="F10" s="281"/>
      <c r="G10" s="285"/>
      <c r="H10" s="284"/>
      <c r="I10" s="285"/>
      <c r="J10" s="286"/>
      <c r="K10" s="286"/>
      <c r="L10" s="284"/>
      <c r="M10" s="29"/>
      <c r="N10" s="6"/>
      <c r="O10" s="319"/>
      <c r="P10" s="318"/>
      <c r="Q10" s="6"/>
      <c r="R10" s="6"/>
      <c r="S10" s="24"/>
      <c r="T10" s="6"/>
      <c r="U10" s="7"/>
      <c r="V10" s="7"/>
      <c r="W10" s="19"/>
      <c r="X10" s="19"/>
      <c r="Y10" s="1"/>
      <c r="Z10" s="1"/>
      <c r="AA10" s="1"/>
      <c r="AB10" s="1"/>
      <c r="AC10" s="1"/>
      <c r="AD10" s="1"/>
      <c r="AE10" s="67"/>
      <c r="AF10" s="212" t="s">
        <v>45</v>
      </c>
      <c r="AG10" s="196"/>
    </row>
    <row r="11" spans="1:33" ht="15">
      <c r="A11" s="19"/>
      <c r="B11" s="5"/>
      <c r="C11" s="302"/>
      <c r="D11" s="281"/>
      <c r="E11" s="281"/>
      <c r="F11" s="281"/>
      <c r="G11" s="287"/>
      <c r="H11" s="288"/>
      <c r="I11" s="287"/>
      <c r="J11" s="260"/>
      <c r="K11" s="260"/>
      <c r="L11" s="288"/>
      <c r="M11" s="30"/>
      <c r="N11" s="6"/>
      <c r="O11" s="320"/>
      <c r="P11" s="321"/>
      <c r="Q11" s="6"/>
      <c r="R11" s="6"/>
      <c r="S11" s="24"/>
      <c r="T11" s="6"/>
      <c r="U11" s="7"/>
      <c r="V11" s="7"/>
      <c r="W11" s="19"/>
      <c r="X11" s="19"/>
      <c r="Y11" s="1"/>
      <c r="Z11" s="1"/>
      <c r="AA11" s="1"/>
      <c r="AB11" s="1"/>
      <c r="AC11" s="1"/>
      <c r="AD11" s="1"/>
      <c r="AE11" s="67"/>
      <c r="AF11" s="212" t="s">
        <v>46</v>
      </c>
      <c r="AG11" s="196"/>
    </row>
    <row r="12" spans="1:33" ht="23.25">
      <c r="A12" s="19"/>
      <c r="B12" s="5"/>
      <c r="C12" s="17"/>
      <c r="D12" s="18"/>
      <c r="E12" s="303">
        <f>IF(D12=0,0,C12/D12)</f>
        <v>0</v>
      </c>
      <c r="F12" s="304"/>
      <c r="G12" s="329"/>
      <c r="H12" s="330"/>
      <c r="I12" s="310">
        <f>IF(OR(D12=0,G12=0),0,(C12/D12)/G12)</f>
        <v>0</v>
      </c>
      <c r="J12" s="311"/>
      <c r="K12" s="311"/>
      <c r="L12" s="311"/>
      <c r="M12" s="177">
        <f>IF(I12=AF47,AF2,0)</f>
        <v>0</v>
      </c>
      <c r="N12" s="6"/>
      <c r="O12" s="6"/>
      <c r="P12" s="6"/>
      <c r="Q12" s="6"/>
      <c r="R12" s="6"/>
      <c r="S12" s="24"/>
      <c r="T12" s="6"/>
      <c r="U12" s="7"/>
      <c r="V12" s="7"/>
      <c r="W12" s="19"/>
      <c r="X12" s="19"/>
      <c r="Y12" s="1"/>
      <c r="Z12" s="1"/>
      <c r="AA12" s="1"/>
      <c r="AB12" s="1"/>
      <c r="AC12" s="1"/>
      <c r="AD12" s="1"/>
      <c r="AE12" s="67"/>
      <c r="AF12" s="212" t="s">
        <v>44</v>
      </c>
      <c r="AG12" s="196"/>
    </row>
    <row r="13" spans="1:33" ht="13.5" customHeight="1" thickBot="1">
      <c r="A13" s="19"/>
      <c r="B13" s="5"/>
      <c r="C13" s="244" t="s">
        <v>9</v>
      </c>
      <c r="D13" s="259"/>
      <c r="E13" s="259"/>
      <c r="F13" s="259"/>
      <c r="G13" s="259"/>
      <c r="H13" s="259"/>
      <c r="I13" s="259"/>
      <c r="J13" s="27">
        <v>1</v>
      </c>
      <c r="K13" s="245" t="s">
        <v>24</v>
      </c>
      <c r="L13" s="331"/>
      <c r="M13" s="331"/>
      <c r="N13" s="331"/>
      <c r="O13" s="331"/>
      <c r="P13" s="331"/>
      <c r="Q13" s="332"/>
      <c r="R13" s="305">
        <f>IF(J14=12,AF2,0)</f>
        <v>0</v>
      </c>
      <c r="S13" s="24"/>
      <c r="T13" s="6"/>
      <c r="U13" s="7"/>
      <c r="V13" s="7"/>
      <c r="W13" s="19"/>
      <c r="X13" s="19"/>
      <c r="Y13" s="1"/>
      <c r="Z13" s="1"/>
      <c r="AA13" s="1"/>
      <c r="AB13" s="1"/>
      <c r="AC13" s="1"/>
      <c r="AD13" s="1"/>
      <c r="AE13" s="67"/>
      <c r="AF13" s="212" t="s">
        <v>47</v>
      </c>
      <c r="AG13" s="196"/>
    </row>
    <row r="14" spans="1:33" ht="12.75" customHeight="1">
      <c r="A14" s="19"/>
      <c r="B14" s="5"/>
      <c r="C14" s="285"/>
      <c r="D14" s="283"/>
      <c r="E14" s="283"/>
      <c r="F14" s="283"/>
      <c r="G14" s="283"/>
      <c r="H14" s="283"/>
      <c r="I14" s="283"/>
      <c r="J14" s="170"/>
      <c r="K14" s="333"/>
      <c r="L14" s="333"/>
      <c r="M14" s="333"/>
      <c r="N14" s="333"/>
      <c r="O14" s="333"/>
      <c r="P14" s="333"/>
      <c r="Q14" s="334"/>
      <c r="R14" s="306"/>
      <c r="S14" s="24"/>
      <c r="T14" s="6"/>
      <c r="U14" s="7"/>
      <c r="V14" s="7"/>
      <c r="W14" s="19"/>
      <c r="X14" s="19"/>
      <c r="Y14" s="1"/>
      <c r="Z14" s="1"/>
      <c r="AA14" s="1"/>
      <c r="AB14" s="1"/>
      <c r="AC14" s="1"/>
      <c r="AD14" s="1"/>
      <c r="AE14" s="67"/>
      <c r="AF14" s="212" t="s">
        <v>48</v>
      </c>
      <c r="AG14" s="196"/>
    </row>
    <row r="15" spans="1:33" ht="15" customHeight="1">
      <c r="A15" s="19"/>
      <c r="B15" s="5"/>
      <c r="C15" s="308" t="s">
        <v>173</v>
      </c>
      <c r="D15" s="268"/>
      <c r="E15" s="268"/>
      <c r="F15" s="268"/>
      <c r="G15" s="268"/>
      <c r="H15" s="268"/>
      <c r="I15" s="268"/>
      <c r="J15" s="268"/>
      <c r="K15" s="268"/>
      <c r="L15" s="268"/>
      <c r="M15" s="268"/>
      <c r="N15" s="268"/>
      <c r="O15" s="268"/>
      <c r="P15" s="268"/>
      <c r="Q15" s="309"/>
      <c r="R15" s="307"/>
      <c r="S15" s="24"/>
      <c r="T15" s="6"/>
      <c r="U15" s="7"/>
      <c r="V15" s="7"/>
      <c r="W15" s="19"/>
      <c r="X15" s="19"/>
      <c r="Y15" s="1"/>
      <c r="Z15" s="1"/>
      <c r="AA15" s="1"/>
      <c r="AB15" s="1"/>
      <c r="AC15" s="1"/>
      <c r="AD15" s="1"/>
      <c r="AE15" s="67"/>
      <c r="AF15" s="212"/>
      <c r="AG15" s="196"/>
    </row>
    <row r="16" spans="1:33" ht="15" customHeight="1">
      <c r="A16" s="19"/>
      <c r="B16" s="5"/>
      <c r="C16" s="263" t="s">
        <v>138</v>
      </c>
      <c r="D16" s="264"/>
      <c r="E16" s="264"/>
      <c r="F16" s="264"/>
      <c r="G16" s="264"/>
      <c r="H16" s="264"/>
      <c r="I16" s="264"/>
      <c r="J16" s="264"/>
      <c r="K16" s="264"/>
      <c r="L16" s="264"/>
      <c r="M16" s="264"/>
      <c r="N16" s="264"/>
      <c r="O16" s="264"/>
      <c r="P16" s="264"/>
      <c r="Q16" s="264"/>
      <c r="R16" s="265"/>
      <c r="S16" s="25"/>
      <c r="T16" s="6"/>
      <c r="U16" s="7"/>
      <c r="V16" s="7"/>
      <c r="W16" s="19"/>
      <c r="X16" s="19"/>
      <c r="Y16" s="1"/>
      <c r="Z16" s="1"/>
      <c r="AA16" s="1"/>
      <c r="AB16" s="1"/>
      <c r="AC16" s="1"/>
      <c r="AD16" s="1"/>
      <c r="AE16" s="67"/>
      <c r="AF16" s="212" t="s">
        <v>51</v>
      </c>
      <c r="AG16" s="196"/>
    </row>
    <row r="17" spans="1:33" ht="15" customHeight="1">
      <c r="A17" s="19"/>
      <c r="B17" s="5"/>
      <c r="C17" s="266"/>
      <c r="D17" s="267"/>
      <c r="E17" s="267"/>
      <c r="F17" s="267"/>
      <c r="G17" s="267"/>
      <c r="H17" s="267"/>
      <c r="I17" s="267"/>
      <c r="J17" s="267"/>
      <c r="K17" s="267"/>
      <c r="L17" s="267"/>
      <c r="M17" s="267"/>
      <c r="N17" s="267"/>
      <c r="O17" s="267"/>
      <c r="P17" s="267"/>
      <c r="Q17" s="267"/>
      <c r="R17" s="269"/>
      <c r="S17" s="25"/>
      <c r="T17" s="9"/>
      <c r="U17" s="20"/>
      <c r="V17" s="7"/>
      <c r="W17" s="19"/>
      <c r="X17" s="19"/>
      <c r="Y17" s="1"/>
      <c r="Z17" s="1"/>
      <c r="AA17" s="1"/>
      <c r="AB17" s="1"/>
      <c r="AC17" s="1"/>
      <c r="AD17" s="1"/>
      <c r="AE17" s="67"/>
      <c r="AF17" s="212" t="s">
        <v>50</v>
      </c>
      <c r="AG17" s="196"/>
    </row>
    <row r="18" spans="1:33" ht="18" customHeight="1">
      <c r="A18" s="19"/>
      <c r="B18" s="5"/>
      <c r="C18" s="255" t="s">
        <v>160</v>
      </c>
      <c r="D18" s="256"/>
      <c r="E18" s="198"/>
      <c r="F18" s="233" t="s">
        <v>164</v>
      </c>
      <c r="G18" s="233"/>
      <c r="H18" s="233"/>
      <c r="I18" s="257"/>
      <c r="J18" s="232"/>
      <c r="K18" s="232"/>
      <c r="L18" s="232"/>
      <c r="M18" s="232"/>
      <c r="N18" s="231"/>
      <c r="O18" s="193"/>
      <c r="P18" s="194"/>
      <c r="Q18" s="194"/>
      <c r="R18" s="179">
        <f>IF(AND(E18=2,I18=AF58),$AF$2,0)</f>
        <v>0</v>
      </c>
      <c r="S18" s="25"/>
      <c r="T18" s="9"/>
      <c r="U18" s="20"/>
      <c r="V18" s="7"/>
      <c r="W18" s="19"/>
      <c r="X18" s="19"/>
      <c r="Y18" s="1"/>
      <c r="Z18" s="1"/>
      <c r="AA18" s="1"/>
      <c r="AB18" s="1"/>
      <c r="AC18" s="1"/>
      <c r="AD18" s="1"/>
      <c r="AE18" s="67"/>
      <c r="AF18" s="212" t="s">
        <v>49</v>
      </c>
      <c r="AG18" s="196"/>
    </row>
    <row r="19" spans="1:33" ht="15" customHeight="1" thickBot="1">
      <c r="A19" s="19"/>
      <c r="B19" s="5"/>
      <c r="C19" s="293" t="s">
        <v>15</v>
      </c>
      <c r="D19" s="294"/>
      <c r="E19" s="294"/>
      <c r="F19" s="294"/>
      <c r="G19" s="294"/>
      <c r="H19" s="294"/>
      <c r="I19" s="167"/>
      <c r="J19" s="221" t="s">
        <v>8</v>
      </c>
      <c r="K19" s="326">
        <f>IF(I20=0,0,(ROUND(I19/I20,0)))</f>
        <v>0</v>
      </c>
      <c r="L19" s="292" t="s">
        <v>152</v>
      </c>
      <c r="M19" s="259"/>
      <c r="N19" s="259"/>
      <c r="O19" s="259"/>
      <c r="P19" s="259"/>
      <c r="Q19" s="259"/>
      <c r="R19" s="241">
        <f>IF(K19=30,AF2,0)</f>
        <v>0</v>
      </c>
      <c r="S19" s="25"/>
      <c r="T19" s="9"/>
      <c r="U19" s="20"/>
      <c r="V19" s="7"/>
      <c r="W19" s="19"/>
      <c r="X19" s="19"/>
      <c r="Y19" s="1"/>
      <c r="Z19" s="1"/>
      <c r="AA19" s="1"/>
      <c r="AB19" s="1"/>
      <c r="AC19" s="1"/>
      <c r="AD19" s="1"/>
      <c r="AE19" s="67"/>
      <c r="AF19" s="212" t="s">
        <v>52</v>
      </c>
      <c r="AG19" s="196"/>
    </row>
    <row r="20" spans="1:33" ht="15" customHeight="1">
      <c r="A20" s="19"/>
      <c r="B20" s="5"/>
      <c r="C20" s="295"/>
      <c r="D20" s="296"/>
      <c r="E20" s="296"/>
      <c r="F20" s="296"/>
      <c r="G20" s="296"/>
      <c r="H20" s="296"/>
      <c r="I20" s="168"/>
      <c r="J20" s="250"/>
      <c r="K20" s="327"/>
      <c r="L20" s="260"/>
      <c r="M20" s="260"/>
      <c r="N20" s="260"/>
      <c r="O20" s="260"/>
      <c r="P20" s="260"/>
      <c r="Q20" s="260"/>
      <c r="R20" s="241"/>
      <c r="S20" s="25"/>
      <c r="T20" s="9"/>
      <c r="U20" s="20"/>
      <c r="V20" s="7"/>
      <c r="W20" s="19"/>
      <c r="X20" s="19"/>
      <c r="Y20" s="1"/>
      <c r="Z20" s="1"/>
      <c r="AA20" s="1"/>
      <c r="AB20" s="1"/>
      <c r="AC20" s="1"/>
      <c r="AD20" s="1"/>
      <c r="AE20" s="67"/>
      <c r="AF20" s="212" t="s">
        <v>53</v>
      </c>
      <c r="AG20" s="196"/>
    </row>
    <row r="21" spans="1:33" ht="18" customHeight="1">
      <c r="A21" s="19"/>
      <c r="B21" s="5"/>
      <c r="C21" s="261" t="s">
        <v>168</v>
      </c>
      <c r="D21" s="262"/>
      <c r="E21" s="262"/>
      <c r="F21" s="262"/>
      <c r="G21" s="262"/>
      <c r="H21" s="262"/>
      <c r="I21" s="16"/>
      <c r="J21" s="13"/>
      <c r="K21" s="13"/>
      <c r="L21" s="13"/>
      <c r="M21" s="9"/>
      <c r="N21" s="21"/>
      <c r="O21" s="21"/>
      <c r="P21" s="21"/>
      <c r="Q21" s="21"/>
      <c r="R21" s="180">
        <f>IF(I21=30,AF2,0)</f>
        <v>0</v>
      </c>
      <c r="S21" s="24"/>
      <c r="T21" s="6"/>
      <c r="U21" s="7"/>
      <c r="V21" s="7"/>
      <c r="W21" s="19"/>
      <c r="X21" s="19"/>
      <c r="Y21" s="1"/>
      <c r="Z21" s="1"/>
      <c r="AA21" s="1"/>
      <c r="AB21" s="1"/>
      <c r="AC21" s="1"/>
      <c r="AD21" s="1"/>
      <c r="AE21" s="67"/>
      <c r="AF21" s="212"/>
      <c r="AG21" s="196"/>
    </row>
    <row r="22" spans="1:33" ht="15" customHeight="1" thickBot="1">
      <c r="A22" s="19"/>
      <c r="B22" s="5"/>
      <c r="C22" s="244" t="s">
        <v>16</v>
      </c>
      <c r="D22" s="274"/>
      <c r="E22" s="274"/>
      <c r="F22" s="274"/>
      <c r="G22" s="274"/>
      <c r="H22" s="274"/>
      <c r="I22" s="167"/>
      <c r="J22" s="221" t="s">
        <v>8</v>
      </c>
      <c r="K22" s="326">
        <f>IF(I23=0,0,(ROUND(I22/I23,0)))</f>
        <v>0</v>
      </c>
      <c r="L22" s="292" t="s">
        <v>152</v>
      </c>
      <c r="M22" s="259"/>
      <c r="N22" s="259"/>
      <c r="O22" s="259"/>
      <c r="P22" s="259"/>
      <c r="Q22" s="259"/>
      <c r="R22" s="270">
        <f>IF(K22=20,AF2,0)</f>
        <v>0</v>
      </c>
      <c r="S22" s="24"/>
      <c r="T22" s="6"/>
      <c r="U22" s="7"/>
      <c r="V22" s="7"/>
      <c r="W22" s="19"/>
      <c r="X22" s="19"/>
      <c r="Y22" s="1"/>
      <c r="Z22" s="1"/>
      <c r="AA22" s="1"/>
      <c r="AB22" s="1"/>
      <c r="AC22" s="1"/>
      <c r="AD22" s="1"/>
      <c r="AE22" s="67"/>
      <c r="AF22" s="212" t="s">
        <v>54</v>
      </c>
      <c r="AG22" s="196"/>
    </row>
    <row r="23" spans="1:33" ht="15" customHeight="1">
      <c r="A23" s="19"/>
      <c r="B23" s="5"/>
      <c r="C23" s="275"/>
      <c r="D23" s="276"/>
      <c r="E23" s="276"/>
      <c r="F23" s="276"/>
      <c r="G23" s="276"/>
      <c r="H23" s="276"/>
      <c r="I23" s="168"/>
      <c r="J23" s="250"/>
      <c r="K23" s="327"/>
      <c r="L23" s="260"/>
      <c r="M23" s="260"/>
      <c r="N23" s="260"/>
      <c r="O23" s="260"/>
      <c r="P23" s="260"/>
      <c r="Q23" s="260"/>
      <c r="R23" s="270"/>
      <c r="S23" s="24"/>
      <c r="T23" s="6"/>
      <c r="U23" s="7"/>
      <c r="V23" s="7"/>
      <c r="W23" s="19"/>
      <c r="X23" s="19"/>
      <c r="Y23" s="1"/>
      <c r="Z23" s="1"/>
      <c r="AA23" s="1"/>
      <c r="AB23" s="1"/>
      <c r="AC23" s="1"/>
      <c r="AD23" s="1"/>
      <c r="AE23" s="67"/>
      <c r="AF23" s="212" t="s">
        <v>55</v>
      </c>
      <c r="AG23" s="196"/>
    </row>
    <row r="24" spans="1:33" ht="18" customHeight="1">
      <c r="A24" s="19"/>
      <c r="B24" s="5"/>
      <c r="C24" s="261" t="s">
        <v>169</v>
      </c>
      <c r="D24" s="262"/>
      <c r="E24" s="262"/>
      <c r="F24" s="262"/>
      <c r="G24" s="262"/>
      <c r="H24" s="262"/>
      <c r="I24" s="16"/>
      <c r="J24" s="13"/>
      <c r="K24" s="13"/>
      <c r="L24" s="13"/>
      <c r="M24" s="9"/>
      <c r="N24" s="21"/>
      <c r="O24" s="21"/>
      <c r="P24" s="21"/>
      <c r="Q24" s="21"/>
      <c r="R24" s="179">
        <f>IF(I24=20,$AF$2,0)</f>
        <v>0</v>
      </c>
      <c r="S24" s="24"/>
      <c r="T24" s="6"/>
      <c r="U24" s="7"/>
      <c r="V24" s="7"/>
      <c r="W24" s="19"/>
      <c r="X24" s="19"/>
      <c r="Y24" s="1"/>
      <c r="Z24" s="1"/>
      <c r="AA24" s="1"/>
      <c r="AB24" s="1"/>
      <c r="AC24" s="1"/>
      <c r="AD24" s="1"/>
      <c r="AE24" s="67"/>
      <c r="AF24" s="212" t="s">
        <v>56</v>
      </c>
      <c r="AG24" s="196"/>
    </row>
    <row r="25" spans="1:33" ht="18" customHeight="1">
      <c r="A25" s="19"/>
      <c r="B25" s="5"/>
      <c r="C25" s="263" t="s">
        <v>178</v>
      </c>
      <c r="D25" s="264"/>
      <c r="E25" s="264"/>
      <c r="F25" s="264"/>
      <c r="G25" s="264"/>
      <c r="H25" s="264"/>
      <c r="I25" s="264"/>
      <c r="J25" s="264"/>
      <c r="K25" s="264"/>
      <c r="L25" s="264"/>
      <c r="M25" s="264"/>
      <c r="N25" s="264"/>
      <c r="O25" s="264"/>
      <c r="P25" s="264"/>
      <c r="Q25" s="264"/>
      <c r="R25" s="265"/>
      <c r="S25" s="24"/>
      <c r="T25" s="6"/>
      <c r="U25" s="7"/>
      <c r="V25" s="7"/>
      <c r="W25" s="19"/>
      <c r="X25" s="19"/>
      <c r="Y25" s="1"/>
      <c r="Z25" s="1"/>
      <c r="AA25" s="1"/>
      <c r="AB25" s="1"/>
      <c r="AC25" s="1"/>
      <c r="AD25" s="1"/>
      <c r="AE25" s="67"/>
      <c r="AF25" s="212" t="s">
        <v>57</v>
      </c>
      <c r="AG25" s="196"/>
    </row>
    <row r="26" spans="1:33" ht="18" customHeight="1">
      <c r="A26" s="19"/>
      <c r="B26" s="5"/>
      <c r="C26" s="266"/>
      <c r="D26" s="267"/>
      <c r="E26" s="268"/>
      <c r="F26" s="267"/>
      <c r="G26" s="267"/>
      <c r="H26" s="267"/>
      <c r="I26" s="267"/>
      <c r="J26" s="267"/>
      <c r="K26" s="267"/>
      <c r="L26" s="267"/>
      <c r="M26" s="267"/>
      <c r="N26" s="267"/>
      <c r="O26" s="267"/>
      <c r="P26" s="267"/>
      <c r="Q26" s="267"/>
      <c r="R26" s="269"/>
      <c r="S26" s="24"/>
      <c r="T26" s="6"/>
      <c r="U26" s="7"/>
      <c r="V26" s="7"/>
      <c r="W26" s="19"/>
      <c r="X26" s="19"/>
      <c r="Y26" s="1"/>
      <c r="Z26" s="1"/>
      <c r="AA26" s="1"/>
      <c r="AB26" s="1"/>
      <c r="AC26" s="1"/>
      <c r="AD26" s="1"/>
      <c r="AE26" s="67"/>
      <c r="AF26" s="212" t="s">
        <v>58</v>
      </c>
      <c r="AG26" s="196"/>
    </row>
    <row r="27" spans="1:33" ht="21" customHeight="1">
      <c r="A27" s="19"/>
      <c r="B27" s="5"/>
      <c r="C27" s="255" t="s">
        <v>159</v>
      </c>
      <c r="D27" s="256"/>
      <c r="E27" s="197"/>
      <c r="F27" s="233" t="s">
        <v>153</v>
      </c>
      <c r="G27" s="233"/>
      <c r="H27" s="233"/>
      <c r="I27" s="233"/>
      <c r="J27" s="252"/>
      <c r="K27" s="253"/>
      <c r="L27" s="253"/>
      <c r="M27" s="254"/>
      <c r="N27" s="193"/>
      <c r="O27" s="194"/>
      <c r="P27" s="194"/>
      <c r="Q27" s="194"/>
      <c r="R27" s="179">
        <f>IF(AND(E27=1.66E-24,J27=AF54),$AF$2,0)</f>
        <v>0</v>
      </c>
      <c r="S27" s="24"/>
      <c r="T27" s="6"/>
      <c r="U27" s="7"/>
      <c r="V27" s="7"/>
      <c r="W27" s="19"/>
      <c r="X27" s="19"/>
      <c r="Y27" s="1"/>
      <c r="Z27" s="1"/>
      <c r="AA27" s="1"/>
      <c r="AB27" s="1"/>
      <c r="AC27" s="1"/>
      <c r="AD27" s="1"/>
      <c r="AE27" s="67"/>
      <c r="AF27" s="212"/>
      <c r="AG27" s="196"/>
    </row>
    <row r="28" spans="1:33" ht="15" customHeight="1" thickBot="1">
      <c r="A28" s="19"/>
      <c r="B28" s="5"/>
      <c r="C28" s="279" t="s">
        <v>11</v>
      </c>
      <c r="D28" s="272"/>
      <c r="E28" s="272"/>
      <c r="F28" s="272"/>
      <c r="G28" s="272"/>
      <c r="H28" s="272"/>
      <c r="I28" s="227"/>
      <c r="J28" s="222"/>
      <c r="K28" s="242" t="s">
        <v>8</v>
      </c>
      <c r="L28" s="239">
        <f>IF(I29=0,0,(ROUND(I28/I29,0)))</f>
        <v>0</v>
      </c>
      <c r="M28" s="271" t="s">
        <v>151</v>
      </c>
      <c r="N28" s="272"/>
      <c r="O28" s="272"/>
      <c r="P28" s="272"/>
      <c r="Q28" s="272"/>
      <c r="R28" s="270">
        <f>IF(L28=16,$AF$2,0)</f>
        <v>0</v>
      </c>
      <c r="S28" s="24"/>
      <c r="T28" s="6"/>
      <c r="U28" s="7"/>
      <c r="V28" s="7"/>
      <c r="W28" s="19"/>
      <c r="X28" s="19"/>
      <c r="Y28" s="1"/>
      <c r="Z28" s="1"/>
      <c r="AA28" s="1"/>
      <c r="AB28" s="1"/>
      <c r="AC28" s="1"/>
      <c r="AD28" s="1"/>
      <c r="AE28" s="67"/>
      <c r="AF28" s="212" t="s">
        <v>59</v>
      </c>
      <c r="AG28" s="196"/>
    </row>
    <row r="29" spans="1:33" ht="15" customHeight="1">
      <c r="A29" s="19"/>
      <c r="B29" s="5"/>
      <c r="C29" s="280"/>
      <c r="D29" s="273"/>
      <c r="E29" s="273"/>
      <c r="F29" s="273"/>
      <c r="G29" s="273"/>
      <c r="H29" s="273"/>
      <c r="I29" s="277"/>
      <c r="J29" s="278"/>
      <c r="K29" s="243"/>
      <c r="L29" s="240"/>
      <c r="M29" s="273"/>
      <c r="N29" s="273"/>
      <c r="O29" s="273"/>
      <c r="P29" s="273"/>
      <c r="Q29" s="273"/>
      <c r="R29" s="270"/>
      <c r="S29" s="24"/>
      <c r="T29" s="6"/>
      <c r="U29" s="7"/>
      <c r="V29" s="7"/>
      <c r="W29" s="19"/>
      <c r="X29" s="19"/>
      <c r="Y29" s="1"/>
      <c r="Z29" s="1"/>
      <c r="AA29" s="1"/>
      <c r="AB29" s="1"/>
      <c r="AC29" s="1"/>
      <c r="AD29" s="1"/>
      <c r="AE29" s="67"/>
      <c r="AF29" s="212" t="s">
        <v>60</v>
      </c>
      <c r="AG29" s="196"/>
    </row>
    <row r="30" spans="1:33" ht="18" customHeight="1">
      <c r="A30" s="19"/>
      <c r="B30" s="5"/>
      <c r="C30" s="228" t="s">
        <v>174</v>
      </c>
      <c r="D30" s="224"/>
      <c r="E30" s="224"/>
      <c r="F30" s="224"/>
      <c r="G30" s="224"/>
      <c r="H30" s="224"/>
      <c r="I30" s="181"/>
      <c r="J30" s="12"/>
      <c r="K30" s="12"/>
      <c r="L30" s="12"/>
      <c r="M30" s="6"/>
      <c r="N30" s="6"/>
      <c r="O30" s="6"/>
      <c r="P30" s="6"/>
      <c r="Q30" s="6"/>
      <c r="R30" s="179">
        <f>IF(I30=16,AF2,0)</f>
        <v>0</v>
      </c>
      <c r="S30" s="24"/>
      <c r="T30" s="6"/>
      <c r="U30" s="7"/>
      <c r="V30" s="7"/>
      <c r="W30" s="19"/>
      <c r="X30" s="19"/>
      <c r="Y30" s="1"/>
      <c r="Z30" s="1"/>
      <c r="AA30" s="1"/>
      <c r="AB30" s="1"/>
      <c r="AC30" s="1"/>
      <c r="AD30" s="1"/>
      <c r="AE30" s="67"/>
      <c r="AF30" s="212" t="s">
        <v>61</v>
      </c>
      <c r="AG30" s="196"/>
    </row>
    <row r="31" spans="1:33" ht="15" customHeight="1" thickBot="1">
      <c r="A31" s="19"/>
      <c r="B31" s="5"/>
      <c r="C31" s="244" t="s">
        <v>12</v>
      </c>
      <c r="D31" s="245"/>
      <c r="E31" s="245"/>
      <c r="F31" s="245"/>
      <c r="G31" s="245"/>
      <c r="H31" s="245"/>
      <c r="I31" s="229"/>
      <c r="J31" s="230"/>
      <c r="K31" s="221" t="s">
        <v>8</v>
      </c>
      <c r="L31" s="239">
        <f>IF(I32=0,0,(ROUND(I31/I32,0)))</f>
        <v>0</v>
      </c>
      <c r="M31" s="258" t="s">
        <v>151</v>
      </c>
      <c r="N31" s="259"/>
      <c r="O31" s="259"/>
      <c r="P31" s="259"/>
      <c r="Q31" s="259"/>
      <c r="R31" s="270">
        <f>IF(L31=14,AF2,0)</f>
        <v>0</v>
      </c>
      <c r="S31" s="24"/>
      <c r="T31" s="6"/>
      <c r="U31" s="7"/>
      <c r="V31" s="7"/>
      <c r="W31" s="19"/>
      <c r="X31" s="19"/>
      <c r="Y31" s="1"/>
      <c r="Z31" s="1"/>
      <c r="AA31" s="1"/>
      <c r="AB31" s="1"/>
      <c r="AC31" s="1"/>
      <c r="AD31" s="1"/>
      <c r="AE31" s="67"/>
      <c r="AF31" s="212" t="s">
        <v>62</v>
      </c>
      <c r="AG31" s="196"/>
    </row>
    <row r="32" spans="1:33" ht="15" customHeight="1">
      <c r="A32" s="19"/>
      <c r="B32" s="5"/>
      <c r="C32" s="246"/>
      <c r="D32" s="247"/>
      <c r="E32" s="247"/>
      <c r="F32" s="247"/>
      <c r="G32" s="247"/>
      <c r="H32" s="247"/>
      <c r="I32" s="223"/>
      <c r="J32" s="220"/>
      <c r="K32" s="250"/>
      <c r="L32" s="240"/>
      <c r="M32" s="260"/>
      <c r="N32" s="260"/>
      <c r="O32" s="260"/>
      <c r="P32" s="260"/>
      <c r="Q32" s="260"/>
      <c r="R32" s="270"/>
      <c r="S32" s="24"/>
      <c r="T32" s="6"/>
      <c r="U32" s="7"/>
      <c r="V32" s="7"/>
      <c r="W32" s="19"/>
      <c r="X32" s="19"/>
      <c r="Y32" s="1"/>
      <c r="Z32" s="1"/>
      <c r="AA32" s="1"/>
      <c r="AB32" s="1"/>
      <c r="AC32" s="1"/>
      <c r="AD32" s="1"/>
      <c r="AE32" s="67"/>
      <c r="AF32" s="212" t="s">
        <v>63</v>
      </c>
      <c r="AG32" s="196"/>
    </row>
    <row r="33" spans="1:33" ht="18" customHeight="1">
      <c r="A33" s="19"/>
      <c r="B33" s="5"/>
      <c r="C33" s="228" t="s">
        <v>175</v>
      </c>
      <c r="D33" s="224"/>
      <c r="E33" s="224"/>
      <c r="F33" s="224"/>
      <c r="G33" s="224"/>
      <c r="H33" s="224"/>
      <c r="I33" s="181"/>
      <c r="J33" s="12"/>
      <c r="K33" s="12"/>
      <c r="L33" s="12"/>
      <c r="M33" s="6"/>
      <c r="N33" s="6"/>
      <c r="O33" s="6"/>
      <c r="P33" s="6"/>
      <c r="Q33" s="6"/>
      <c r="R33" s="179">
        <f>IF(I33=14,AF2,0)</f>
        <v>0</v>
      </c>
      <c r="S33" s="24"/>
      <c r="T33" s="6"/>
      <c r="U33" s="7"/>
      <c r="V33" s="7"/>
      <c r="W33" s="19"/>
      <c r="X33" s="19"/>
      <c r="Y33" s="1"/>
      <c r="Z33" s="1"/>
      <c r="AA33" s="1"/>
      <c r="AB33" s="1"/>
      <c r="AC33" s="1"/>
      <c r="AD33" s="1"/>
      <c r="AE33" s="67"/>
      <c r="AF33" s="212"/>
      <c r="AG33" s="196"/>
    </row>
    <row r="34" spans="1:33" ht="15" customHeight="1" thickBot="1">
      <c r="A34" s="19"/>
      <c r="B34" s="5"/>
      <c r="C34" s="244" t="s">
        <v>13</v>
      </c>
      <c r="D34" s="245"/>
      <c r="E34" s="245"/>
      <c r="F34" s="245"/>
      <c r="G34" s="245"/>
      <c r="H34" s="245"/>
      <c r="I34" s="229"/>
      <c r="J34" s="230"/>
      <c r="K34" s="221" t="s">
        <v>8</v>
      </c>
      <c r="L34" s="239">
        <f>IF(I35=0,0,(ROUND(I34/I35,0)))</f>
        <v>0</v>
      </c>
      <c r="M34" s="258" t="s">
        <v>151</v>
      </c>
      <c r="N34" s="259"/>
      <c r="O34" s="259"/>
      <c r="P34" s="259"/>
      <c r="Q34" s="259"/>
      <c r="R34" s="270">
        <f>IF(L34=23,AF2,0)</f>
        <v>0</v>
      </c>
      <c r="S34" s="24"/>
      <c r="T34" s="6"/>
      <c r="U34" s="7"/>
      <c r="V34" s="7"/>
      <c r="W34" s="19"/>
      <c r="X34" s="19"/>
      <c r="Y34" s="1"/>
      <c r="Z34" s="1"/>
      <c r="AA34" s="1"/>
      <c r="AB34" s="1"/>
      <c r="AC34" s="1"/>
      <c r="AD34" s="1"/>
      <c r="AE34" s="67"/>
      <c r="AF34" s="212" t="s">
        <v>51</v>
      </c>
      <c r="AG34" s="196"/>
    </row>
    <row r="35" spans="1:33" ht="15" customHeight="1">
      <c r="A35" s="19"/>
      <c r="B35" s="5"/>
      <c r="C35" s="246"/>
      <c r="D35" s="247"/>
      <c r="E35" s="247"/>
      <c r="F35" s="247"/>
      <c r="G35" s="247"/>
      <c r="H35" s="247"/>
      <c r="I35" s="223"/>
      <c r="J35" s="220"/>
      <c r="K35" s="250"/>
      <c r="L35" s="240"/>
      <c r="M35" s="260"/>
      <c r="N35" s="260"/>
      <c r="O35" s="260"/>
      <c r="P35" s="260"/>
      <c r="Q35" s="260"/>
      <c r="R35" s="270"/>
      <c r="S35" s="24"/>
      <c r="T35" s="6"/>
      <c r="U35" s="7"/>
      <c r="V35" s="7"/>
      <c r="W35" s="19"/>
      <c r="X35" s="19"/>
      <c r="Y35" s="1"/>
      <c r="Z35" s="1"/>
      <c r="AA35" s="1"/>
      <c r="AB35" s="1"/>
      <c r="AC35" s="1"/>
      <c r="AD35" s="1"/>
      <c r="AE35" s="67"/>
      <c r="AF35" s="212" t="s">
        <v>65</v>
      </c>
      <c r="AG35" s="196"/>
    </row>
    <row r="36" spans="1:33" ht="18" customHeight="1">
      <c r="A36" s="19"/>
      <c r="B36" s="5"/>
      <c r="C36" s="228" t="s">
        <v>176</v>
      </c>
      <c r="D36" s="224"/>
      <c r="E36" s="224"/>
      <c r="F36" s="224"/>
      <c r="G36" s="224"/>
      <c r="H36" s="224"/>
      <c r="I36" s="181"/>
      <c r="J36" s="12"/>
      <c r="K36" s="12"/>
      <c r="L36" s="12"/>
      <c r="M36" s="6"/>
      <c r="N36" s="6"/>
      <c r="O36" s="6"/>
      <c r="P36" s="6"/>
      <c r="Q36" s="6"/>
      <c r="R36" s="179">
        <f>IF(I36=23,AF2,0)</f>
        <v>0</v>
      </c>
      <c r="S36" s="24"/>
      <c r="T36" s="6"/>
      <c r="U36" s="7"/>
      <c r="V36" s="7"/>
      <c r="W36" s="19"/>
      <c r="X36" s="19"/>
      <c r="Y36" s="1"/>
      <c r="Z36" s="1"/>
      <c r="AA36" s="1"/>
      <c r="AB36" s="1"/>
      <c r="AC36" s="1"/>
      <c r="AD36" s="1"/>
      <c r="AE36" s="67"/>
      <c r="AF36" s="212" t="s">
        <v>49</v>
      </c>
      <c r="AG36" s="196"/>
    </row>
    <row r="37" spans="1:33" ht="15" customHeight="1" thickBot="1">
      <c r="A37" s="19"/>
      <c r="B37" s="5"/>
      <c r="C37" s="244" t="s">
        <v>14</v>
      </c>
      <c r="D37" s="245"/>
      <c r="E37" s="245"/>
      <c r="F37" s="245"/>
      <c r="G37" s="245"/>
      <c r="H37" s="245"/>
      <c r="I37" s="229"/>
      <c r="J37" s="230"/>
      <c r="K37" s="221" t="s">
        <v>8</v>
      </c>
      <c r="L37" s="239">
        <f>IF(I38=0,0,(ROUND(I37/I38,0)))</f>
        <v>0</v>
      </c>
      <c r="M37" s="258" t="s">
        <v>151</v>
      </c>
      <c r="N37" s="259"/>
      <c r="O37" s="259"/>
      <c r="P37" s="259"/>
      <c r="Q37" s="259"/>
      <c r="R37" s="270">
        <f>IF(L37=32,AF2,0)</f>
        <v>0</v>
      </c>
      <c r="S37" s="24"/>
      <c r="T37" s="6"/>
      <c r="U37" s="7"/>
      <c r="V37" s="7"/>
      <c r="W37" s="19"/>
      <c r="X37" s="19"/>
      <c r="Y37" s="1"/>
      <c r="Z37" s="1"/>
      <c r="AA37" s="1"/>
      <c r="AB37" s="1"/>
      <c r="AC37" s="1"/>
      <c r="AD37" s="1"/>
      <c r="AE37" s="67"/>
      <c r="AF37" s="212" t="s">
        <v>52</v>
      </c>
      <c r="AG37" s="196"/>
    </row>
    <row r="38" spans="1:33" ht="15" customHeight="1">
      <c r="A38" s="19"/>
      <c r="B38" s="5"/>
      <c r="C38" s="246"/>
      <c r="D38" s="247"/>
      <c r="E38" s="247"/>
      <c r="F38" s="247"/>
      <c r="G38" s="247"/>
      <c r="H38" s="247"/>
      <c r="I38" s="223"/>
      <c r="J38" s="220"/>
      <c r="K38" s="250"/>
      <c r="L38" s="240"/>
      <c r="M38" s="260"/>
      <c r="N38" s="260"/>
      <c r="O38" s="260"/>
      <c r="P38" s="260"/>
      <c r="Q38" s="260"/>
      <c r="R38" s="270"/>
      <c r="S38" s="8"/>
      <c r="T38" s="7"/>
      <c r="U38" s="7"/>
      <c r="V38" s="7"/>
      <c r="W38" s="19"/>
      <c r="X38" s="19"/>
      <c r="Y38" s="1"/>
      <c r="Z38" s="1"/>
      <c r="AA38" s="1"/>
      <c r="AB38" s="1"/>
      <c r="AC38" s="1"/>
      <c r="AD38" s="1"/>
      <c r="AE38" s="67"/>
      <c r="AF38" s="212" t="s">
        <v>66</v>
      </c>
      <c r="AG38" s="196"/>
    </row>
    <row r="39" spans="1:33" ht="18" customHeight="1">
      <c r="A39" s="19"/>
      <c r="B39" s="5"/>
      <c r="C39" s="228" t="s">
        <v>177</v>
      </c>
      <c r="D39" s="224"/>
      <c r="E39" s="224"/>
      <c r="F39" s="224"/>
      <c r="G39" s="224"/>
      <c r="H39" s="224"/>
      <c r="I39" s="181"/>
      <c r="J39" s="23"/>
      <c r="K39" s="23"/>
      <c r="L39" s="23"/>
      <c r="M39" s="23"/>
      <c r="N39" s="23"/>
      <c r="O39" s="23"/>
      <c r="P39" s="23"/>
      <c r="Q39" s="23"/>
      <c r="R39" s="179">
        <f>IF(I39=32,AF2,0)</f>
        <v>0</v>
      </c>
      <c r="S39" s="8"/>
      <c r="T39" s="7"/>
      <c r="U39" s="7"/>
      <c r="V39" s="7"/>
      <c r="W39" s="19"/>
      <c r="X39" s="19"/>
      <c r="AB39" s="1"/>
      <c r="AC39" s="1"/>
      <c r="AD39" s="1"/>
      <c r="AE39" s="67"/>
      <c r="AF39" s="211"/>
      <c r="AG39" s="196"/>
    </row>
    <row r="40" spans="1:33" ht="18" customHeight="1">
      <c r="A40" s="19"/>
      <c r="B40" s="5"/>
      <c r="C40" s="73"/>
      <c r="D40" s="73"/>
      <c r="E40" s="73"/>
      <c r="F40" s="73"/>
      <c r="G40" s="73"/>
      <c r="H40" s="73"/>
      <c r="I40" s="73"/>
      <c r="J40" s="73"/>
      <c r="K40" s="73"/>
      <c r="L40" s="73"/>
      <c r="M40" s="73"/>
      <c r="N40" s="73"/>
      <c r="O40" s="73"/>
      <c r="P40" s="73"/>
      <c r="Q40" s="73"/>
      <c r="R40" s="178"/>
      <c r="S40" s="8"/>
      <c r="T40" s="7"/>
      <c r="U40" s="225">
        <f>IF(AND(R39=AF2,R18=AF2,J42=AF25,R27=AF2,D12=AF43),"Μπράβο!!!!!","")</f>
      </c>
      <c r="V40" s="226"/>
      <c r="W40" s="226"/>
      <c r="X40" s="19"/>
      <c r="AB40" s="1"/>
      <c r="AC40" s="1"/>
      <c r="AD40" s="1"/>
      <c r="AE40" s="67"/>
      <c r="AF40" s="213">
        <v>20</v>
      </c>
      <c r="AG40" s="196"/>
    </row>
    <row r="41" spans="1:33" ht="18" customHeight="1">
      <c r="A41" s="19"/>
      <c r="B41" s="5"/>
      <c r="C41" s="69" t="s">
        <v>179</v>
      </c>
      <c r="D41" s="70"/>
      <c r="E41" s="70"/>
      <c r="F41" s="70"/>
      <c r="G41" s="237"/>
      <c r="H41" s="238"/>
      <c r="I41" s="70" t="s">
        <v>40</v>
      </c>
      <c r="J41" s="70"/>
      <c r="K41" s="70"/>
      <c r="L41" s="70"/>
      <c r="M41" s="70"/>
      <c r="N41" s="71"/>
      <c r="O41" s="71"/>
      <c r="P41" s="73"/>
      <c r="Q41" s="73"/>
      <c r="R41" s="178"/>
      <c r="S41" s="8"/>
      <c r="T41" s="7"/>
      <c r="U41" s="226"/>
      <c r="V41" s="226"/>
      <c r="W41" s="226"/>
      <c r="X41" s="19"/>
      <c r="AB41" s="1"/>
      <c r="AC41" s="1"/>
      <c r="AD41" s="1"/>
      <c r="AE41" s="67"/>
      <c r="AF41" s="214">
        <v>12</v>
      </c>
      <c r="AG41" s="196"/>
    </row>
    <row r="42" spans="1:33" ht="18" customHeight="1">
      <c r="A42" s="19"/>
      <c r="B42" s="5"/>
      <c r="C42" s="169"/>
      <c r="D42" s="72" t="s">
        <v>70</v>
      </c>
      <c r="E42" s="169"/>
      <c r="F42" s="289"/>
      <c r="G42" s="290"/>
      <c r="H42" s="291"/>
      <c r="I42" s="72" t="s">
        <v>67</v>
      </c>
      <c r="J42" s="234"/>
      <c r="K42" s="235"/>
      <c r="L42" s="235"/>
      <c r="M42" s="235"/>
      <c r="N42" s="235"/>
      <c r="O42" s="236"/>
      <c r="P42" s="73"/>
      <c r="Q42" s="73"/>
      <c r="R42" s="178"/>
      <c r="S42" s="8"/>
      <c r="T42" s="7"/>
      <c r="U42" s="226"/>
      <c r="V42" s="226"/>
      <c r="W42" s="226"/>
      <c r="X42" s="19"/>
      <c r="AB42" s="1"/>
      <c r="AC42" s="1"/>
      <c r="AD42" s="1"/>
      <c r="AE42" s="1"/>
      <c r="AF42" s="214">
        <v>480</v>
      </c>
      <c r="AG42" s="195"/>
    </row>
    <row r="43" spans="1:33" ht="18" customHeight="1" thickBot="1">
      <c r="A43" s="19"/>
      <c r="B43" s="50"/>
      <c r="C43" s="15"/>
      <c r="D43" s="15"/>
      <c r="E43" s="15"/>
      <c r="F43" s="15"/>
      <c r="G43" s="15"/>
      <c r="H43" s="15"/>
      <c r="I43" s="151"/>
      <c r="J43" s="76" t="s">
        <v>68</v>
      </c>
      <c r="K43" s="15"/>
      <c r="L43" s="151"/>
      <c r="M43" s="77" t="s">
        <v>69</v>
      </c>
      <c r="N43" s="78"/>
      <c r="O43" s="79"/>
      <c r="P43" s="15"/>
      <c r="Q43" s="15"/>
      <c r="R43" s="15"/>
      <c r="S43" s="75"/>
      <c r="T43" s="7"/>
      <c r="U43" s="226"/>
      <c r="V43" s="226"/>
      <c r="W43" s="226"/>
      <c r="X43" s="19"/>
      <c r="AB43" s="1"/>
      <c r="AC43" s="1"/>
      <c r="AD43" s="1"/>
      <c r="AE43" s="1"/>
      <c r="AF43" s="213">
        <f>3.01*10^24</f>
        <v>3.0099999999999996E+24</v>
      </c>
      <c r="AG43" s="195"/>
    </row>
    <row r="44" spans="1:33" ht="18" customHeight="1">
      <c r="A44" s="19"/>
      <c r="B44" s="19"/>
      <c r="C44" s="19"/>
      <c r="D44" s="19"/>
      <c r="E44" s="19"/>
      <c r="F44" s="19"/>
      <c r="G44" s="19"/>
      <c r="H44" s="19"/>
      <c r="I44" s="19"/>
      <c r="J44" s="19"/>
      <c r="K44" s="19"/>
      <c r="L44" s="19"/>
      <c r="M44" s="19"/>
      <c r="N44" s="19"/>
      <c r="O44" s="19"/>
      <c r="P44" s="19"/>
      <c r="Q44" s="19"/>
      <c r="R44" s="19"/>
      <c r="S44" s="19"/>
      <c r="T44" s="7"/>
      <c r="U44" s="7"/>
      <c r="V44" s="7"/>
      <c r="W44" s="19"/>
      <c r="X44" s="19"/>
      <c r="Y44" s="1"/>
      <c r="Z44" s="1"/>
      <c r="AA44" s="1"/>
      <c r="AB44" s="1"/>
      <c r="AC44" s="1"/>
      <c r="AD44" s="1"/>
      <c r="AE44" s="1"/>
      <c r="AF44" s="214">
        <v>60</v>
      </c>
      <c r="AG44" s="195"/>
    </row>
    <row r="45" spans="1:33" ht="21" customHeight="1">
      <c r="A45" s="19"/>
      <c r="B45" s="19"/>
      <c r="C45" s="19"/>
      <c r="D45" s="19"/>
      <c r="E45" s="19"/>
      <c r="F45" s="19"/>
      <c r="G45" s="19"/>
      <c r="H45" s="19"/>
      <c r="I45" s="19"/>
      <c r="J45" s="19"/>
      <c r="K45" s="19"/>
      <c r="L45" s="19"/>
      <c r="M45" s="19"/>
      <c r="N45" s="19"/>
      <c r="O45" s="19"/>
      <c r="P45" s="19"/>
      <c r="Q45" s="19"/>
      <c r="R45" s="19"/>
      <c r="S45" s="19"/>
      <c r="T45" s="7"/>
      <c r="U45" s="7"/>
      <c r="V45" s="7"/>
      <c r="W45" s="19"/>
      <c r="X45" s="19"/>
      <c r="Y45" s="1"/>
      <c r="Z45" s="1"/>
      <c r="AA45" s="1"/>
      <c r="AB45" s="1"/>
      <c r="AC45" s="1"/>
      <c r="AD45" s="1"/>
      <c r="AE45" s="1"/>
      <c r="AF45" s="215"/>
      <c r="AG45" s="195"/>
    </row>
    <row r="46" spans="1:33" ht="18" customHeight="1">
      <c r="A46" s="19"/>
      <c r="B46" s="19"/>
      <c r="C46" s="19"/>
      <c r="D46" s="19"/>
      <c r="E46" s="19"/>
      <c r="F46" s="19"/>
      <c r="G46" s="19"/>
      <c r="H46" s="19"/>
      <c r="I46" s="19"/>
      <c r="J46" s="19"/>
      <c r="K46" s="19"/>
      <c r="L46" s="19"/>
      <c r="M46" s="19"/>
      <c r="N46" s="19"/>
      <c r="O46" s="19"/>
      <c r="P46" s="19"/>
      <c r="Q46" s="19"/>
      <c r="R46" s="19"/>
      <c r="S46" s="19"/>
      <c r="T46" s="7"/>
      <c r="U46" s="7"/>
      <c r="V46" s="7"/>
      <c r="W46" s="19"/>
      <c r="X46" s="19"/>
      <c r="Y46" s="1"/>
      <c r="Z46" s="1"/>
      <c r="AA46" s="1"/>
      <c r="AB46" s="1"/>
      <c r="AC46" s="1"/>
      <c r="AD46" s="1"/>
      <c r="AE46" s="1"/>
      <c r="AF46" s="216">
        <v>1.993355481727575E-23</v>
      </c>
      <c r="AG46" s="195"/>
    </row>
    <row r="47" spans="1:33" ht="15" customHeight="1">
      <c r="A47" s="19"/>
      <c r="B47" s="19"/>
      <c r="C47" s="19"/>
      <c r="D47" s="19"/>
      <c r="E47" s="19"/>
      <c r="F47" s="19"/>
      <c r="G47" s="19"/>
      <c r="H47" s="19"/>
      <c r="I47" s="19"/>
      <c r="J47" s="19"/>
      <c r="K47" s="19"/>
      <c r="L47" s="19"/>
      <c r="M47" s="19"/>
      <c r="N47" s="19"/>
      <c r="O47" s="19"/>
      <c r="P47" s="19"/>
      <c r="Q47" s="19"/>
      <c r="R47" s="19"/>
      <c r="S47" s="19"/>
      <c r="T47" s="7"/>
      <c r="U47" s="7"/>
      <c r="V47" s="7"/>
      <c r="W47" s="19"/>
      <c r="X47" s="19"/>
      <c r="Y47" s="1"/>
      <c r="Z47" s="1"/>
      <c r="AA47" s="1"/>
      <c r="AB47" s="1"/>
      <c r="AC47" s="1"/>
      <c r="AD47" s="1"/>
      <c r="AE47" s="1"/>
      <c r="AF47" s="81">
        <v>1.6611295681063124E-24</v>
      </c>
      <c r="AG47" s="195"/>
    </row>
    <row r="48" spans="1:33" ht="21" customHeight="1">
      <c r="A48" s="19"/>
      <c r="B48" s="19"/>
      <c r="C48" s="19"/>
      <c r="D48" s="19"/>
      <c r="E48" s="19"/>
      <c r="F48" s="19"/>
      <c r="G48" s="19"/>
      <c r="H48" s="19"/>
      <c r="I48" s="19"/>
      <c r="J48" s="19"/>
      <c r="K48" s="19"/>
      <c r="L48" s="19"/>
      <c r="M48" s="19"/>
      <c r="N48" s="19"/>
      <c r="O48" s="19"/>
      <c r="P48" s="19"/>
      <c r="Q48" s="19"/>
      <c r="R48" s="19"/>
      <c r="S48" s="19"/>
      <c r="T48" s="7"/>
      <c r="U48" s="7"/>
      <c r="V48" s="7"/>
      <c r="W48" s="19"/>
      <c r="X48" s="19"/>
      <c r="Y48" s="1"/>
      <c r="Z48" s="1"/>
      <c r="AA48" s="1"/>
      <c r="AB48" s="1"/>
      <c r="AC48" s="1"/>
      <c r="AD48" s="1"/>
      <c r="AE48" s="1"/>
      <c r="AF48" s="217"/>
      <c r="AG48" s="195"/>
    </row>
    <row r="49" spans="1:33" ht="18" customHeight="1">
      <c r="A49" s="19"/>
      <c r="B49" s="19"/>
      <c r="C49" s="19"/>
      <c r="D49" s="19"/>
      <c r="E49" s="19"/>
      <c r="F49" s="19"/>
      <c r="G49" s="19"/>
      <c r="H49" s="19"/>
      <c r="I49" s="19"/>
      <c r="J49" s="19"/>
      <c r="K49" s="19"/>
      <c r="L49" s="19"/>
      <c r="M49" s="19"/>
      <c r="N49" s="19"/>
      <c r="O49" s="19"/>
      <c r="P49" s="19"/>
      <c r="Q49" s="19"/>
      <c r="R49" s="19"/>
      <c r="S49" s="19"/>
      <c r="T49" s="7"/>
      <c r="U49" s="7"/>
      <c r="V49" s="7"/>
      <c r="W49" s="19"/>
      <c r="X49" s="19"/>
      <c r="Y49" s="1"/>
      <c r="Z49" s="1"/>
      <c r="AA49" s="1"/>
      <c r="AB49" s="1"/>
      <c r="AC49" s="1"/>
      <c r="AD49" s="1"/>
      <c r="AE49" s="1"/>
      <c r="AF49" s="218" t="s">
        <v>132</v>
      </c>
      <c r="AG49" s="195"/>
    </row>
    <row r="50" spans="1:33" ht="14.25" customHeight="1">
      <c r="A50" s="19"/>
      <c r="B50" s="19"/>
      <c r="C50" s="19"/>
      <c r="D50" s="19"/>
      <c r="E50" s="19"/>
      <c r="F50" s="19"/>
      <c r="G50" s="19"/>
      <c r="H50" s="19"/>
      <c r="I50" s="19"/>
      <c r="J50" s="19"/>
      <c r="K50" s="19"/>
      <c r="L50" s="19"/>
      <c r="M50" s="19"/>
      <c r="N50" s="19"/>
      <c r="O50" s="19"/>
      <c r="P50" s="19"/>
      <c r="Q50" s="19"/>
      <c r="R50" s="19"/>
      <c r="S50" s="19"/>
      <c r="T50" s="7"/>
      <c r="U50" s="7"/>
      <c r="V50" s="7"/>
      <c r="W50" s="19"/>
      <c r="X50" s="19"/>
      <c r="Y50" s="1"/>
      <c r="Z50" s="1"/>
      <c r="AA50" s="1"/>
      <c r="AB50" s="1"/>
      <c r="AC50" s="1"/>
      <c r="AD50" s="1"/>
      <c r="AE50" s="1"/>
      <c r="AF50" s="217"/>
      <c r="AG50" s="195"/>
    </row>
    <row r="51" spans="1:33" ht="21" customHeight="1">
      <c r="A51" s="19"/>
      <c r="B51" s="19"/>
      <c r="C51" s="19"/>
      <c r="D51" s="19"/>
      <c r="E51" s="19"/>
      <c r="F51" s="19"/>
      <c r="G51" s="19"/>
      <c r="H51" s="19"/>
      <c r="I51" s="19"/>
      <c r="J51" s="19"/>
      <c r="K51" s="19"/>
      <c r="L51" s="19"/>
      <c r="M51" s="19"/>
      <c r="N51" s="19"/>
      <c r="O51" s="19"/>
      <c r="P51" s="19"/>
      <c r="Q51" s="19"/>
      <c r="R51" s="19"/>
      <c r="S51" s="19"/>
      <c r="T51" s="7"/>
      <c r="U51" s="7"/>
      <c r="V51" s="7"/>
      <c r="W51" s="19"/>
      <c r="X51" s="19"/>
      <c r="Y51" s="1"/>
      <c r="Z51" s="1"/>
      <c r="AA51" s="1"/>
      <c r="AB51" s="1"/>
      <c r="AC51" s="1"/>
      <c r="AD51" s="1"/>
      <c r="AE51" s="1"/>
      <c r="AF51" s="212" t="s">
        <v>154</v>
      </c>
      <c r="AG51" s="195"/>
    </row>
    <row r="52" spans="1:33" ht="18" customHeight="1">
      <c r="A52" s="19"/>
      <c r="B52" s="19"/>
      <c r="C52" s="19"/>
      <c r="D52" s="19"/>
      <c r="E52" s="19"/>
      <c r="F52" s="19"/>
      <c r="G52" s="19"/>
      <c r="H52" s="19"/>
      <c r="I52" s="19"/>
      <c r="J52" s="19"/>
      <c r="K52" s="19"/>
      <c r="L52" s="19"/>
      <c r="M52" s="19"/>
      <c r="N52" s="19"/>
      <c r="O52" s="19"/>
      <c r="P52" s="19"/>
      <c r="Q52" s="19"/>
      <c r="R52" s="19"/>
      <c r="S52" s="19"/>
      <c r="T52" s="7"/>
      <c r="U52" s="7"/>
      <c r="V52" s="7"/>
      <c r="W52" s="19"/>
      <c r="X52" s="19"/>
      <c r="Y52" s="1"/>
      <c r="Z52" s="1"/>
      <c r="AA52" s="1"/>
      <c r="AB52" s="1"/>
      <c r="AC52" s="1"/>
      <c r="AD52" s="1"/>
      <c r="AE52" s="1"/>
      <c r="AF52" s="212" t="s">
        <v>155</v>
      </c>
      <c r="AG52" s="195"/>
    </row>
    <row r="53" spans="1:33" ht="14.25" customHeight="1">
      <c r="A53" s="19"/>
      <c r="B53" s="137"/>
      <c r="C53" s="137"/>
      <c r="D53" s="137"/>
      <c r="E53" s="137"/>
      <c r="F53" s="137"/>
      <c r="G53" s="137"/>
      <c r="H53" s="137"/>
      <c r="I53" s="137"/>
      <c r="J53" s="137"/>
      <c r="K53" s="137"/>
      <c r="L53" s="137"/>
      <c r="M53" s="137"/>
      <c r="N53" s="137"/>
      <c r="O53" s="137"/>
      <c r="P53" s="137"/>
      <c r="Q53" s="137"/>
      <c r="R53" s="137"/>
      <c r="S53" s="137"/>
      <c r="T53" s="7"/>
      <c r="U53" s="7"/>
      <c r="V53" s="7"/>
      <c r="W53" s="19"/>
      <c r="X53" s="19"/>
      <c r="Y53" s="1"/>
      <c r="Z53" s="1"/>
      <c r="AA53" s="1"/>
      <c r="AB53" s="1"/>
      <c r="AC53" s="1"/>
      <c r="AD53" s="1"/>
      <c r="AE53" s="1"/>
      <c r="AF53" s="212" t="s">
        <v>156</v>
      </c>
      <c r="AG53" s="195"/>
    </row>
    <row r="54" spans="1:33" ht="21" customHeight="1">
      <c r="A54" s="19"/>
      <c r="B54" s="137"/>
      <c r="C54" s="137"/>
      <c r="D54" s="137"/>
      <c r="E54" s="137"/>
      <c r="F54" s="137"/>
      <c r="G54" s="137"/>
      <c r="H54" s="137"/>
      <c r="I54" s="137"/>
      <c r="J54" s="137"/>
      <c r="K54" s="137"/>
      <c r="L54" s="137"/>
      <c r="M54" s="137"/>
      <c r="N54" s="137"/>
      <c r="O54" s="137"/>
      <c r="P54" s="137"/>
      <c r="Q54" s="137"/>
      <c r="R54" s="137"/>
      <c r="S54" s="137"/>
      <c r="T54" s="7"/>
      <c r="U54" s="7"/>
      <c r="V54" s="7"/>
      <c r="W54" s="19"/>
      <c r="X54" s="19"/>
      <c r="Y54" s="1"/>
      <c r="Z54" s="1"/>
      <c r="AA54" s="1"/>
      <c r="AB54" s="1"/>
      <c r="AC54" s="1"/>
      <c r="AD54" s="1"/>
      <c r="AE54" s="1"/>
      <c r="AF54" s="212" t="s">
        <v>157</v>
      </c>
      <c r="AG54" s="1"/>
    </row>
    <row r="55" spans="1:32" ht="18" customHeight="1">
      <c r="A55" s="19"/>
      <c r="B55" s="137"/>
      <c r="C55" s="137"/>
      <c r="D55" s="137"/>
      <c r="E55" s="137"/>
      <c r="F55" s="137"/>
      <c r="G55" s="137"/>
      <c r="H55" s="137"/>
      <c r="I55" s="137"/>
      <c r="J55" s="137"/>
      <c r="K55" s="137"/>
      <c r="L55" s="137"/>
      <c r="M55" s="137"/>
      <c r="N55" s="137"/>
      <c r="O55" s="137"/>
      <c r="P55" s="137"/>
      <c r="Q55" s="137"/>
      <c r="R55" s="137"/>
      <c r="S55" s="137"/>
      <c r="T55" s="7"/>
      <c r="U55" s="7"/>
      <c r="V55" s="7"/>
      <c r="W55" s="1"/>
      <c r="X55" s="19"/>
      <c r="AF55" s="212" t="s">
        <v>158</v>
      </c>
    </row>
    <row r="56" spans="1:32" ht="14.25" customHeight="1">
      <c r="A56" s="19"/>
      <c r="B56" s="137"/>
      <c r="C56" s="137"/>
      <c r="D56" s="137"/>
      <c r="E56" s="137"/>
      <c r="F56" s="137"/>
      <c r="G56" s="137"/>
      <c r="H56" s="137"/>
      <c r="I56" s="137"/>
      <c r="J56" s="137"/>
      <c r="K56" s="137"/>
      <c r="L56" s="137"/>
      <c r="M56" s="137"/>
      <c r="N56" s="137"/>
      <c r="O56" s="137"/>
      <c r="P56" s="137"/>
      <c r="Q56" s="137"/>
      <c r="R56" s="137"/>
      <c r="S56" s="137"/>
      <c r="T56" s="7"/>
      <c r="U56" s="7"/>
      <c r="V56" s="7"/>
      <c r="W56" s="19"/>
      <c r="X56" s="19"/>
      <c r="AF56" s="219"/>
    </row>
    <row r="57" spans="1:32" ht="21" customHeight="1">
      <c r="A57" s="19"/>
      <c r="B57" s="137"/>
      <c r="C57" s="137"/>
      <c r="D57" s="137"/>
      <c r="E57" s="137"/>
      <c r="F57" s="137"/>
      <c r="G57" s="137"/>
      <c r="H57" s="137"/>
      <c r="I57" s="137"/>
      <c r="J57" s="137"/>
      <c r="K57" s="137"/>
      <c r="L57" s="137"/>
      <c r="M57" s="137"/>
      <c r="N57" s="137"/>
      <c r="O57" s="137"/>
      <c r="P57" s="137"/>
      <c r="Q57" s="137"/>
      <c r="R57" s="137"/>
      <c r="S57" s="137"/>
      <c r="T57" s="7"/>
      <c r="U57" s="7"/>
      <c r="V57" s="7"/>
      <c r="W57" s="19"/>
      <c r="X57" s="19"/>
      <c r="AF57" s="212" t="s">
        <v>161</v>
      </c>
    </row>
    <row r="58" spans="1:32" ht="14.25" customHeight="1">
      <c r="A58" s="19"/>
      <c r="B58" s="137"/>
      <c r="C58" s="137"/>
      <c r="D58" s="137"/>
      <c r="E58" s="137"/>
      <c r="F58" s="137"/>
      <c r="G58" s="137"/>
      <c r="H58" s="137"/>
      <c r="I58" s="137"/>
      <c r="J58" s="137"/>
      <c r="K58" s="137"/>
      <c r="L58" s="137"/>
      <c r="M58" s="137"/>
      <c r="N58" s="137"/>
      <c r="O58" s="137"/>
      <c r="P58" s="137"/>
      <c r="Q58" s="137"/>
      <c r="R58" s="137"/>
      <c r="S58" s="137"/>
      <c r="T58" s="7"/>
      <c r="U58" s="7"/>
      <c r="V58" s="7"/>
      <c r="W58" s="19"/>
      <c r="X58" s="19"/>
      <c r="AF58" s="212" t="s">
        <v>162</v>
      </c>
    </row>
    <row r="59" spans="1:32" ht="12.75">
      <c r="A59" s="19"/>
      <c r="B59" s="137"/>
      <c r="C59" s="137"/>
      <c r="D59" s="137"/>
      <c r="E59" s="137"/>
      <c r="F59" s="137"/>
      <c r="G59" s="137"/>
      <c r="H59" s="137"/>
      <c r="I59" s="137"/>
      <c r="J59" s="137"/>
      <c r="K59" s="137"/>
      <c r="L59" s="137"/>
      <c r="M59" s="137"/>
      <c r="N59" s="137"/>
      <c r="O59" s="137"/>
      <c r="P59" s="137"/>
      <c r="Q59" s="137"/>
      <c r="R59" s="137"/>
      <c r="S59" s="137"/>
      <c r="T59" s="7"/>
      <c r="U59" s="7"/>
      <c r="V59" s="7"/>
      <c r="W59" s="1"/>
      <c r="X59" s="19"/>
      <c r="AF59" s="212" t="s">
        <v>163</v>
      </c>
    </row>
    <row r="60" spans="1:32" ht="12.75">
      <c r="A60" s="19"/>
      <c r="B60" s="137"/>
      <c r="C60" s="137"/>
      <c r="D60" s="137"/>
      <c r="E60" s="137"/>
      <c r="F60" s="137"/>
      <c r="G60" s="137"/>
      <c r="H60" s="137"/>
      <c r="I60" s="137"/>
      <c r="J60" s="137"/>
      <c r="K60" s="137"/>
      <c r="L60" s="137"/>
      <c r="M60" s="137"/>
      <c r="N60" s="137"/>
      <c r="O60" s="137"/>
      <c r="P60" s="137"/>
      <c r="Q60" s="137"/>
      <c r="R60" s="137"/>
      <c r="S60" s="137"/>
      <c r="T60" s="7"/>
      <c r="U60" s="7"/>
      <c r="V60" s="7"/>
      <c r="W60" s="19"/>
      <c r="X60" s="19"/>
      <c r="AF60" s="212" t="s">
        <v>166</v>
      </c>
    </row>
    <row r="61" spans="1:32" ht="12.75">
      <c r="A61" s="19"/>
      <c r="B61" s="137"/>
      <c r="C61" s="137"/>
      <c r="D61" s="137"/>
      <c r="E61" s="137"/>
      <c r="F61" s="137"/>
      <c r="G61" s="137"/>
      <c r="H61" s="137"/>
      <c r="I61" s="137"/>
      <c r="J61" s="137"/>
      <c r="K61" s="137"/>
      <c r="L61" s="137"/>
      <c r="M61" s="137"/>
      <c r="N61" s="137"/>
      <c r="O61" s="137"/>
      <c r="P61" s="137"/>
      <c r="Q61" s="137"/>
      <c r="R61" s="137"/>
      <c r="S61" s="137"/>
      <c r="T61" s="5"/>
      <c r="U61" s="7"/>
      <c r="V61" s="7"/>
      <c r="W61" s="19"/>
      <c r="X61" s="19"/>
      <c r="AF61" s="212" t="s">
        <v>165</v>
      </c>
    </row>
    <row r="62" spans="1:24" ht="12.75">
      <c r="A62" s="19"/>
      <c r="B62" s="137"/>
      <c r="C62" s="137"/>
      <c r="D62" s="137"/>
      <c r="E62" s="137"/>
      <c r="F62" s="137"/>
      <c r="G62" s="137"/>
      <c r="H62" s="137"/>
      <c r="I62" s="137"/>
      <c r="J62" s="137"/>
      <c r="K62" s="137"/>
      <c r="L62" s="137"/>
      <c r="M62" s="137"/>
      <c r="N62" s="137"/>
      <c r="O62" s="137"/>
      <c r="P62" s="137"/>
      <c r="Q62" s="137"/>
      <c r="R62" s="137"/>
      <c r="S62" s="137"/>
      <c r="T62" s="19"/>
      <c r="U62" s="7"/>
      <c r="V62" s="7"/>
      <c r="W62" s="1"/>
      <c r="X62" s="19"/>
    </row>
    <row r="63" spans="1:24" ht="12.75">
      <c r="A63" s="19"/>
      <c r="B63" s="137"/>
      <c r="C63" s="137"/>
      <c r="D63" s="137"/>
      <c r="E63" s="137"/>
      <c r="F63" s="137"/>
      <c r="G63" s="137"/>
      <c r="H63" s="137"/>
      <c r="I63" s="137"/>
      <c r="J63" s="137"/>
      <c r="K63" s="137"/>
      <c r="L63" s="137"/>
      <c r="M63" s="137"/>
      <c r="N63" s="137"/>
      <c r="O63" s="137"/>
      <c r="P63" s="137"/>
      <c r="Q63" s="137"/>
      <c r="R63" s="137"/>
      <c r="S63" s="137"/>
      <c r="T63" s="19"/>
      <c r="U63" s="7"/>
      <c r="V63" s="7"/>
      <c r="W63" s="19"/>
      <c r="X63" s="19"/>
    </row>
    <row r="64" spans="1:24" ht="12.75">
      <c r="A64" s="19"/>
      <c r="T64" s="19"/>
      <c r="U64" s="19"/>
      <c r="V64" s="19"/>
      <c r="W64" s="19"/>
      <c r="X64" s="19"/>
    </row>
    <row r="65" spans="1:24" ht="12.75">
      <c r="A65" s="19"/>
      <c r="T65" s="19"/>
      <c r="U65" s="19"/>
      <c r="V65" s="19"/>
      <c r="W65" s="19"/>
      <c r="X65" s="19"/>
    </row>
    <row r="66" spans="1:24" ht="12.75">
      <c r="A66" s="19"/>
      <c r="T66" s="19"/>
      <c r="U66" s="19"/>
      <c r="V66" s="19"/>
      <c r="W66" s="19"/>
      <c r="X66" s="19"/>
    </row>
    <row r="67" spans="1:24" ht="12.75">
      <c r="A67" s="19"/>
      <c r="T67" s="19"/>
      <c r="U67" s="19"/>
      <c r="V67" s="19"/>
      <c r="W67" s="19"/>
      <c r="X67" s="19"/>
    </row>
    <row r="68" spans="1:24" ht="12.75">
      <c r="A68" s="19"/>
      <c r="T68" s="19"/>
      <c r="U68" s="19"/>
      <c r="V68" s="19"/>
      <c r="W68" s="19"/>
      <c r="X68" s="19"/>
    </row>
    <row r="69" spans="1:24" ht="12.75">
      <c r="A69" s="19"/>
      <c r="T69" s="19"/>
      <c r="U69" s="19"/>
      <c r="V69" s="19"/>
      <c r="W69" s="19"/>
      <c r="X69" s="19"/>
    </row>
    <row r="70" spans="1:24" ht="12.75">
      <c r="A70" s="19"/>
      <c r="T70" s="19"/>
      <c r="U70" s="19"/>
      <c r="V70" s="19"/>
      <c r="W70" s="19"/>
      <c r="X70" s="19"/>
    </row>
    <row r="71" spans="1:24" ht="12.75">
      <c r="A71" s="137"/>
      <c r="T71" s="137"/>
      <c r="U71" s="137"/>
      <c r="V71" s="137"/>
      <c r="W71" s="137"/>
      <c r="X71" s="137"/>
    </row>
    <row r="72" spans="1:24" ht="12.75">
      <c r="A72" s="137"/>
      <c r="T72" s="137"/>
      <c r="U72" s="137"/>
      <c r="V72" s="137"/>
      <c r="W72" s="137"/>
      <c r="X72" s="137"/>
    </row>
    <row r="73" spans="1:24" ht="12.75">
      <c r="A73" s="137"/>
      <c r="T73" s="137"/>
      <c r="U73" s="137"/>
      <c r="V73" s="137"/>
      <c r="W73" s="137"/>
      <c r="X73" s="137"/>
    </row>
    <row r="74" spans="1:24" ht="12.75">
      <c r="A74" s="137"/>
      <c r="T74" s="137"/>
      <c r="U74" s="137"/>
      <c r="V74" s="137"/>
      <c r="W74" s="137"/>
      <c r="X74" s="137"/>
    </row>
    <row r="75" spans="1:24" ht="12.75">
      <c r="A75" s="137"/>
      <c r="T75" s="137"/>
      <c r="U75" s="137"/>
      <c r="V75" s="137"/>
      <c r="W75" s="137"/>
      <c r="X75" s="137"/>
    </row>
    <row r="76" spans="1:24" ht="12.75">
      <c r="A76" s="137"/>
      <c r="T76" s="137"/>
      <c r="U76" s="137"/>
      <c r="V76" s="137"/>
      <c r="W76" s="137"/>
      <c r="X76" s="137"/>
    </row>
    <row r="77" spans="1:24" ht="12.75">
      <c r="A77" s="137"/>
      <c r="T77" s="137"/>
      <c r="U77" s="137"/>
      <c r="V77" s="137"/>
      <c r="W77" s="137"/>
      <c r="X77" s="137"/>
    </row>
    <row r="78" spans="1:24" ht="12.75">
      <c r="A78" s="137"/>
      <c r="T78" s="137"/>
      <c r="U78" s="137"/>
      <c r="V78" s="137"/>
      <c r="W78" s="137"/>
      <c r="X78" s="137"/>
    </row>
    <row r="79" spans="1:24" ht="12.75">
      <c r="A79" s="137"/>
      <c r="T79" s="137"/>
      <c r="U79" s="137"/>
      <c r="V79" s="137"/>
      <c r="W79" s="137"/>
      <c r="X79" s="137"/>
    </row>
    <row r="80" spans="1:24" ht="12.75">
      <c r="A80" s="137"/>
      <c r="T80" s="137"/>
      <c r="U80" s="137"/>
      <c r="V80" s="137"/>
      <c r="W80" s="137"/>
      <c r="X80" s="137"/>
    </row>
    <row r="81" spans="1:24" ht="12.75">
      <c r="A81" s="137"/>
      <c r="T81" s="137"/>
      <c r="U81" s="137"/>
      <c r="V81" s="137"/>
      <c r="W81" s="137"/>
      <c r="X81" s="137"/>
    </row>
  </sheetData>
  <sheetProtection password="CF7A" sheet="1" objects="1" scenarios="1"/>
  <mergeCells count="81">
    <mergeCell ref="K19:K20"/>
    <mergeCell ref="K13:Q14"/>
    <mergeCell ref="R7:R8"/>
    <mergeCell ref="G12:H12"/>
    <mergeCell ref="C13:I14"/>
    <mergeCell ref="C9:C11"/>
    <mergeCell ref="D9:D11"/>
    <mergeCell ref="I3:L5"/>
    <mergeCell ref="E3:F5"/>
    <mergeCell ref="O3:P5"/>
    <mergeCell ref="O9:P11"/>
    <mergeCell ref="I6:L6"/>
    <mergeCell ref="G6:H6"/>
    <mergeCell ref="C16:R17"/>
    <mergeCell ref="E12:F12"/>
    <mergeCell ref="R13:R15"/>
    <mergeCell ref="C15:Q15"/>
    <mergeCell ref="I12:L12"/>
    <mergeCell ref="G3:H5"/>
    <mergeCell ref="E6:F6"/>
    <mergeCell ref="C3:C5"/>
    <mergeCell ref="G9:H11"/>
    <mergeCell ref="E9:F11"/>
    <mergeCell ref="D3:D5"/>
    <mergeCell ref="I9:L11"/>
    <mergeCell ref="F42:H42"/>
    <mergeCell ref="L19:Q20"/>
    <mergeCell ref="L22:Q23"/>
    <mergeCell ref="J19:J20"/>
    <mergeCell ref="L37:L38"/>
    <mergeCell ref="I38:J38"/>
    <mergeCell ref="M37:Q38"/>
    <mergeCell ref="C19:H20"/>
    <mergeCell ref="C39:H39"/>
    <mergeCell ref="M31:Q32"/>
    <mergeCell ref="K31:K32"/>
    <mergeCell ref="L28:L29"/>
    <mergeCell ref="R37:R38"/>
    <mergeCell ref="R28:R29"/>
    <mergeCell ref="R31:R32"/>
    <mergeCell ref="R34:R35"/>
    <mergeCell ref="C25:R26"/>
    <mergeCell ref="R22:R23"/>
    <mergeCell ref="C31:H32"/>
    <mergeCell ref="C24:H24"/>
    <mergeCell ref="M28:Q29"/>
    <mergeCell ref="C22:H23"/>
    <mergeCell ref="I29:J29"/>
    <mergeCell ref="C28:H29"/>
    <mergeCell ref="J22:J23"/>
    <mergeCell ref="K22:K23"/>
    <mergeCell ref="U40:W43"/>
    <mergeCell ref="L31:L32"/>
    <mergeCell ref="I28:J28"/>
    <mergeCell ref="I32:J32"/>
    <mergeCell ref="I37:J37"/>
    <mergeCell ref="I34:J34"/>
    <mergeCell ref="K34:K35"/>
    <mergeCell ref="K37:K38"/>
    <mergeCell ref="M34:Q35"/>
    <mergeCell ref="I35:J35"/>
    <mergeCell ref="R19:R20"/>
    <mergeCell ref="K28:K29"/>
    <mergeCell ref="C7:H8"/>
    <mergeCell ref="J7:Q8"/>
    <mergeCell ref="J27:M27"/>
    <mergeCell ref="C18:D18"/>
    <mergeCell ref="F18:H18"/>
    <mergeCell ref="I18:N18"/>
    <mergeCell ref="C27:D27"/>
    <mergeCell ref="C21:H21"/>
    <mergeCell ref="F27:I27"/>
    <mergeCell ref="J42:O42"/>
    <mergeCell ref="G41:H41"/>
    <mergeCell ref="L34:L35"/>
    <mergeCell ref="I31:J31"/>
    <mergeCell ref="C37:H38"/>
    <mergeCell ref="C34:H35"/>
    <mergeCell ref="C36:H36"/>
    <mergeCell ref="C30:H30"/>
    <mergeCell ref="C33:H33"/>
  </mergeCells>
  <conditionalFormatting sqref="G12:H12 G6:H6">
    <cfRule type="cellIs" priority="1" dxfId="0" operator="equal" stopIfTrue="1">
      <formula>12</formula>
    </cfRule>
  </conditionalFormatting>
  <conditionalFormatting sqref="C12">
    <cfRule type="cellIs" priority="2" dxfId="0" operator="equal" stopIfTrue="1">
      <formula>60</formula>
    </cfRule>
  </conditionalFormatting>
  <conditionalFormatting sqref="D6">
    <cfRule type="cellIs" priority="3" dxfId="0" operator="equal" stopIfTrue="1">
      <formula>20</formula>
    </cfRule>
  </conditionalFormatting>
  <conditionalFormatting sqref="E6:F6">
    <cfRule type="cellIs" priority="4" dxfId="1" operator="equal" stopIfTrue="1">
      <formula>24</formula>
    </cfRule>
  </conditionalFormatting>
  <conditionalFormatting sqref="C6">
    <cfRule type="cellIs" priority="5" dxfId="0" operator="equal" stopIfTrue="1">
      <formula>480</formula>
    </cfRule>
  </conditionalFormatting>
  <conditionalFormatting sqref="I6:L6">
    <cfRule type="cellIs" priority="6" dxfId="2" operator="equal" stopIfTrue="1">
      <formula>2</formula>
    </cfRule>
  </conditionalFormatting>
  <conditionalFormatting sqref="I39 L37:L38">
    <cfRule type="cellIs" priority="7" dxfId="3" operator="equal" stopIfTrue="1">
      <formula>32</formula>
    </cfRule>
  </conditionalFormatting>
  <conditionalFormatting sqref="E12:F12">
    <cfRule type="cellIs" priority="8" dxfId="2" operator="equal" stopIfTrue="1">
      <formula>$AF$46</formula>
    </cfRule>
  </conditionalFormatting>
  <conditionalFormatting sqref="D12">
    <cfRule type="cellIs" priority="9" dxfId="0" operator="equal" stopIfTrue="1">
      <formula>$AF$43</formula>
    </cfRule>
  </conditionalFormatting>
  <conditionalFormatting sqref="I12:L12">
    <cfRule type="cellIs" priority="10" dxfId="2" operator="equal" stopIfTrue="1">
      <formula>$AF$47</formula>
    </cfRule>
  </conditionalFormatting>
  <conditionalFormatting sqref="I8">
    <cfRule type="cellIs" priority="11" dxfId="3" operator="equal" stopIfTrue="1">
      <formula>12</formula>
    </cfRule>
  </conditionalFormatting>
  <conditionalFormatting sqref="J14">
    <cfRule type="cellIs" priority="12" dxfId="4" operator="equal" stopIfTrue="1">
      <formula>12</formula>
    </cfRule>
  </conditionalFormatting>
  <conditionalFormatting sqref="I19">
    <cfRule type="cellIs" priority="13" dxfId="3" operator="equal" stopIfTrue="1">
      <formula>60</formula>
    </cfRule>
  </conditionalFormatting>
  <conditionalFormatting sqref="I20 I23 E18">
    <cfRule type="cellIs" priority="14" dxfId="3" operator="equal" stopIfTrue="1">
      <formula>2</formula>
    </cfRule>
  </conditionalFormatting>
  <conditionalFormatting sqref="K19:K20 I21">
    <cfRule type="cellIs" priority="15" dxfId="3" operator="equal" stopIfTrue="1">
      <formula>30</formula>
    </cfRule>
  </conditionalFormatting>
  <conditionalFormatting sqref="K22:K23 I24">
    <cfRule type="cellIs" priority="16" dxfId="3" operator="equal" stopIfTrue="1">
      <formula>20</formula>
    </cfRule>
  </conditionalFormatting>
  <conditionalFormatting sqref="I22">
    <cfRule type="cellIs" priority="17" dxfId="3" operator="equal" stopIfTrue="1">
      <formula>40</formula>
    </cfRule>
  </conditionalFormatting>
  <conditionalFormatting sqref="I28:J28">
    <cfRule type="cellIs" priority="18" dxfId="3" operator="equal" stopIfTrue="1">
      <formula>2.66E-23</formula>
    </cfRule>
  </conditionalFormatting>
  <conditionalFormatting sqref="L28:L29 I30">
    <cfRule type="cellIs" priority="19" dxfId="3" operator="equal" stopIfTrue="1">
      <formula>16</formula>
    </cfRule>
  </conditionalFormatting>
  <conditionalFormatting sqref="I29:J29 I35:J35 I32:J32 I38:J38 E27">
    <cfRule type="cellIs" priority="20" dxfId="3" operator="equal" stopIfTrue="1">
      <formula>1.66E-24</formula>
    </cfRule>
  </conditionalFormatting>
  <conditionalFormatting sqref="I33 L31:L32">
    <cfRule type="cellIs" priority="21" dxfId="3" operator="equal" stopIfTrue="1">
      <formula>14</formula>
    </cfRule>
  </conditionalFormatting>
  <conditionalFormatting sqref="I36 L34:L35">
    <cfRule type="cellIs" priority="22" dxfId="3" operator="equal" stopIfTrue="1">
      <formula>23</formula>
    </cfRule>
  </conditionalFormatting>
  <conditionalFormatting sqref="I31:J31">
    <cfRule type="cellIs" priority="23" dxfId="3" operator="equal" stopIfTrue="1">
      <formula>2.32E-23</formula>
    </cfRule>
  </conditionalFormatting>
  <conditionalFormatting sqref="I34:J34">
    <cfRule type="cellIs" priority="24" dxfId="3" operator="equal" stopIfTrue="1">
      <formula>3.82E-23</formula>
    </cfRule>
  </conditionalFormatting>
  <conditionalFormatting sqref="I37:J37">
    <cfRule type="cellIs" priority="25" dxfId="3" operator="equal" stopIfTrue="1">
      <formula>5.31E-23</formula>
    </cfRule>
  </conditionalFormatting>
  <conditionalFormatting sqref="G41:H41">
    <cfRule type="cellIs" priority="26" dxfId="5" operator="equal" stopIfTrue="1">
      <formula>$AF$29</formula>
    </cfRule>
  </conditionalFormatting>
  <conditionalFormatting sqref="C42">
    <cfRule type="cellIs" priority="27" dxfId="6" operator="equal" stopIfTrue="1">
      <formula>$AF$7</formula>
    </cfRule>
  </conditionalFormatting>
  <conditionalFormatting sqref="E42">
    <cfRule type="cellIs" priority="28" dxfId="7" operator="equal" stopIfTrue="1">
      <formula>$AF$12</formula>
    </cfRule>
  </conditionalFormatting>
  <conditionalFormatting sqref="F42:H42">
    <cfRule type="cellIs" priority="29" dxfId="7" operator="equal" stopIfTrue="1">
      <formula>$AF$18</formula>
    </cfRule>
  </conditionalFormatting>
  <conditionalFormatting sqref="J42:O42">
    <cfRule type="cellIs" priority="30" dxfId="8" operator="equal" stopIfTrue="1">
      <formula>$AF$25</formula>
    </cfRule>
  </conditionalFormatting>
  <conditionalFormatting sqref="U40:W43">
    <cfRule type="cellIs" priority="31" dxfId="9" operator="equal" stopIfTrue="1">
      <formula>$BB$21</formula>
    </cfRule>
  </conditionalFormatting>
  <conditionalFormatting sqref="M12 R13:R15 R27:R39 R18:R24 R7:R8 M6">
    <cfRule type="cellIs" priority="32" dxfId="10" operator="equal" stopIfTrue="1">
      <formula>$AF$2</formula>
    </cfRule>
  </conditionalFormatting>
  <conditionalFormatting sqref="J27:M27">
    <cfRule type="cellIs" priority="33" dxfId="3" operator="equal" stopIfTrue="1">
      <formula>$AF$54</formula>
    </cfRule>
  </conditionalFormatting>
  <conditionalFormatting sqref="I18:N18">
    <cfRule type="cellIs" priority="34" dxfId="3" operator="equal" stopIfTrue="1">
      <formula>$AF$58</formula>
    </cfRule>
  </conditionalFormatting>
  <dataValidations count="10">
    <dataValidation errorStyle="warning" type="whole" operator="equal" allowBlank="1" showInputMessage="1" showErrorMessage="1" errorTitle="ΠΡΟΣΟΧΗ !!!!!" error="Υπάρχει λάθος προσπάθησε ξανά" sqref="I6:L6 I12:L12">
      <formula1>2</formula1>
    </dataValidation>
    <dataValidation errorStyle="warning" type="whole" operator="equal" allowBlank="1" showInputMessage="1" showErrorMessage="1" errorTitle="ΠΡΟΣΟΧΗ !!!!!" error="Η τιμή είναι λάθος. Διάβασε ξανα την άσκηση με προσοχή και βάλε την σωστή τιμή." sqref="C6">
      <formula1>480</formula1>
    </dataValidation>
    <dataValidation type="list" allowBlank="1" showInputMessage="1" showErrorMessage="1" sqref="D12">
      <formula1>$AF$40:$AF$44</formula1>
    </dataValidation>
    <dataValidation type="list" allowBlank="1" showInputMessage="1" showErrorMessage="1" sqref="C42">
      <formula1>$AF$4:$AF$8</formula1>
    </dataValidation>
    <dataValidation type="list" allowBlank="1" showInputMessage="1" showErrorMessage="1" sqref="E42">
      <formula1>$AF$10:$AF$14</formula1>
    </dataValidation>
    <dataValidation type="list" allowBlank="1" showInputMessage="1" showErrorMessage="1" sqref="F42">
      <formula1>$AF$16:$AF$20</formula1>
    </dataValidation>
    <dataValidation type="list" allowBlank="1" showInputMessage="1" showErrorMessage="1" sqref="J42">
      <formula1>$AF$22:$AF$26</formula1>
    </dataValidation>
    <dataValidation type="list" allowBlank="1" showInputMessage="1" showErrorMessage="1" sqref="G41">
      <formula1>$AF$28:$AF$32</formula1>
    </dataValidation>
    <dataValidation type="list" allowBlank="1" showInputMessage="1" showErrorMessage="1" sqref="J27">
      <formula1>$AF$51:$AF$55</formula1>
    </dataValidation>
    <dataValidation type="list" allowBlank="1" showInputMessage="1" showErrorMessage="1" sqref="I18">
      <formula1>$AF$57:$AF$61</formula1>
    </dataValidation>
  </dataValidation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81"/>
  <sheetViews>
    <sheetView showZeros="0" zoomScale="95" zoomScaleNormal="95" workbookViewId="0" topLeftCell="A1">
      <selection activeCell="A1" sqref="A1"/>
    </sheetView>
  </sheetViews>
  <sheetFormatPr defaultColWidth="9.140625" defaultRowHeight="12.75"/>
  <cols>
    <col min="1" max="1" width="1.7109375" style="0" customWidth="1"/>
    <col min="2" max="2" width="2.7109375" style="0" customWidth="1"/>
    <col min="3" max="3" width="12.7109375" style="0" customWidth="1"/>
    <col min="4" max="4" width="10.7109375" style="0" customWidth="1"/>
    <col min="5" max="5" width="11.57421875" style="0" customWidth="1"/>
    <col min="6" max="6" width="4.7109375" style="0" customWidth="1"/>
    <col min="7" max="7" width="5.7109375" style="0" customWidth="1"/>
    <col min="8" max="8" width="7.7109375" style="0" customWidth="1"/>
    <col min="9" max="9" width="6.421875" style="0" customWidth="1"/>
    <col min="10" max="10" width="3.7109375" style="0" customWidth="1"/>
    <col min="11" max="11" width="3.421875" style="0" customWidth="1"/>
    <col min="12" max="13" width="4.28125" style="0" customWidth="1"/>
    <col min="14" max="16" width="5.7109375" style="0" customWidth="1"/>
    <col min="17" max="17" width="6.7109375" style="0" customWidth="1"/>
    <col min="18" max="18" width="4.7109375" style="0" customWidth="1"/>
    <col min="19" max="20" width="2.7109375" style="0" customWidth="1"/>
    <col min="21" max="23" width="7.7109375" style="0" customWidth="1"/>
    <col min="24" max="24" width="14.140625" style="0" bestFit="1" customWidth="1"/>
    <col min="25" max="25" width="13.140625" style="0" bestFit="1" customWidth="1"/>
    <col min="26" max="26" width="15.7109375" style="0" bestFit="1" customWidth="1"/>
    <col min="32" max="32" width="30.57421875" style="0" bestFit="1" customWidth="1"/>
  </cols>
  <sheetData>
    <row r="1" spans="1:33" ht="12" customHeight="1" thickBot="1">
      <c r="A1" s="19"/>
      <c r="B1" s="19"/>
      <c r="C1" s="19"/>
      <c r="D1" s="19"/>
      <c r="E1" s="19"/>
      <c r="F1" s="19"/>
      <c r="G1" s="19"/>
      <c r="H1" s="19"/>
      <c r="I1" s="19"/>
      <c r="J1" s="19"/>
      <c r="K1" s="19"/>
      <c r="L1" s="19"/>
      <c r="M1" s="19"/>
      <c r="N1" s="19"/>
      <c r="O1" s="19"/>
      <c r="P1" s="19"/>
      <c r="Q1" s="19"/>
      <c r="R1" s="19"/>
      <c r="S1" s="19"/>
      <c r="T1" s="19"/>
      <c r="U1" s="19"/>
      <c r="V1" s="19"/>
      <c r="W1" s="19"/>
      <c r="X1" s="19"/>
      <c r="AE1" s="1"/>
      <c r="AF1" s="195"/>
      <c r="AG1" s="195"/>
    </row>
    <row r="2" spans="1:33" ht="12" customHeight="1">
      <c r="A2" s="19"/>
      <c r="B2" s="2"/>
      <c r="C2" s="3"/>
      <c r="D2" s="3"/>
      <c r="E2" s="3"/>
      <c r="F2" s="3"/>
      <c r="G2" s="3"/>
      <c r="H2" s="3"/>
      <c r="I2" s="3"/>
      <c r="J2" s="3"/>
      <c r="K2" s="3"/>
      <c r="L2" s="3"/>
      <c r="M2" s="3"/>
      <c r="N2" s="3"/>
      <c r="O2" s="3"/>
      <c r="P2" s="3"/>
      <c r="Q2" s="3"/>
      <c r="R2" s="3"/>
      <c r="S2" s="4"/>
      <c r="T2" s="7"/>
      <c r="U2" s="7"/>
      <c r="V2" s="7"/>
      <c r="W2" s="19"/>
      <c r="X2" s="19"/>
      <c r="Y2" s="1"/>
      <c r="Z2" s="1"/>
      <c r="AA2" s="1"/>
      <c r="AB2" s="1"/>
      <c r="AC2" s="1"/>
      <c r="AD2" s="1"/>
      <c r="AE2" s="1"/>
      <c r="AF2" s="210" t="s">
        <v>0</v>
      </c>
      <c r="AG2" s="195"/>
    </row>
    <row r="3" spans="1:33" ht="18" customHeight="1">
      <c r="A3" s="19"/>
      <c r="B3" s="5"/>
      <c r="C3" s="263" t="s">
        <v>185</v>
      </c>
      <c r="D3" s="264"/>
      <c r="E3" s="264"/>
      <c r="F3" s="264"/>
      <c r="G3" s="264"/>
      <c r="H3" s="264"/>
      <c r="I3" s="264"/>
      <c r="J3" s="264"/>
      <c r="K3" s="264"/>
      <c r="L3" s="264"/>
      <c r="M3" s="264"/>
      <c r="N3" s="264"/>
      <c r="O3" s="264"/>
      <c r="P3" s="264"/>
      <c r="Q3" s="264"/>
      <c r="R3" s="265"/>
      <c r="S3" s="24"/>
      <c r="T3" s="7"/>
      <c r="U3" s="7"/>
      <c r="V3" s="7"/>
      <c r="W3" s="19"/>
      <c r="X3" s="19"/>
      <c r="Y3" s="1"/>
      <c r="Z3" s="1"/>
      <c r="AA3" s="1"/>
      <c r="AB3" s="1"/>
      <c r="AC3" s="1"/>
      <c r="AD3" s="1"/>
      <c r="AE3" s="67"/>
      <c r="AF3" s="211"/>
      <c r="AG3" s="195"/>
    </row>
    <row r="4" spans="1:33" ht="18" customHeight="1">
      <c r="A4" s="19"/>
      <c r="B4" s="5"/>
      <c r="C4" s="266"/>
      <c r="D4" s="267"/>
      <c r="E4" s="268"/>
      <c r="F4" s="267"/>
      <c r="G4" s="267"/>
      <c r="H4" s="267"/>
      <c r="I4" s="267"/>
      <c r="J4" s="267"/>
      <c r="K4" s="267"/>
      <c r="L4" s="267"/>
      <c r="M4" s="267"/>
      <c r="N4" s="267"/>
      <c r="O4" s="267"/>
      <c r="P4" s="267"/>
      <c r="Q4" s="267"/>
      <c r="R4" s="269"/>
      <c r="S4" s="24"/>
      <c r="T4" s="7"/>
      <c r="U4" s="7"/>
      <c r="V4" s="7"/>
      <c r="W4" s="19"/>
      <c r="X4" s="19"/>
      <c r="Y4" s="1"/>
      <c r="AA4" s="1"/>
      <c r="AB4" s="1"/>
      <c r="AC4" s="1"/>
      <c r="AD4" s="1"/>
      <c r="AE4" s="67"/>
      <c r="AF4" s="212" t="s">
        <v>42</v>
      </c>
      <c r="AG4" s="196"/>
    </row>
    <row r="5" spans="1:33" ht="21" customHeight="1">
      <c r="A5" s="19"/>
      <c r="B5" s="5"/>
      <c r="C5" s="347" t="s">
        <v>167</v>
      </c>
      <c r="D5" s="233"/>
      <c r="E5" s="197"/>
      <c r="F5" s="233" t="s">
        <v>153</v>
      </c>
      <c r="G5" s="233"/>
      <c r="H5" s="233"/>
      <c r="I5" s="233"/>
      <c r="J5" s="252"/>
      <c r="K5" s="253"/>
      <c r="L5" s="253"/>
      <c r="M5" s="254"/>
      <c r="N5" s="193"/>
      <c r="O5" s="194"/>
      <c r="P5" s="194"/>
      <c r="Q5" s="194"/>
      <c r="R5" s="179">
        <f>IF(AND(E5=1.66E-24,J5=AF54),$AF$2,0)</f>
        <v>0</v>
      </c>
      <c r="S5" s="24"/>
      <c r="T5" s="7"/>
      <c r="U5" s="7"/>
      <c r="V5" s="7"/>
      <c r="W5" s="19"/>
      <c r="X5" s="19"/>
      <c r="Y5" s="1"/>
      <c r="Z5" s="1"/>
      <c r="AA5" s="1"/>
      <c r="AB5" s="1"/>
      <c r="AC5" s="1"/>
      <c r="AD5" s="1"/>
      <c r="AE5" s="67"/>
      <c r="AF5" s="212" t="s">
        <v>39</v>
      </c>
      <c r="AG5" s="196"/>
    </row>
    <row r="6" spans="1:33" ht="15" customHeight="1" thickBot="1">
      <c r="A6" s="19"/>
      <c r="B6" s="5"/>
      <c r="C6" s="293" t="s">
        <v>17</v>
      </c>
      <c r="D6" s="331"/>
      <c r="E6" s="331"/>
      <c r="F6" s="331"/>
      <c r="G6" s="331"/>
      <c r="H6" s="331"/>
      <c r="I6" s="229"/>
      <c r="J6" s="230"/>
      <c r="K6" s="221" t="s">
        <v>8</v>
      </c>
      <c r="L6" s="239">
        <f>IF(I7=0,0,(ROUND(I6/I7,0)))</f>
        <v>0</v>
      </c>
      <c r="M6" s="258" t="s">
        <v>151</v>
      </c>
      <c r="N6" s="259"/>
      <c r="O6" s="259"/>
      <c r="P6" s="259"/>
      <c r="Q6" s="259"/>
      <c r="R6" s="270">
        <f>IF(L6=32,AF2,0)</f>
        <v>0</v>
      </c>
      <c r="S6" s="8"/>
      <c r="T6" s="7"/>
      <c r="U6" s="7"/>
      <c r="V6" s="7"/>
      <c r="W6" s="19"/>
      <c r="X6" s="19"/>
      <c r="Y6" s="1"/>
      <c r="Z6" s="1"/>
      <c r="AA6" s="1"/>
      <c r="AB6" s="1"/>
      <c r="AC6" s="1"/>
      <c r="AD6" s="1"/>
      <c r="AE6" s="67"/>
      <c r="AF6" s="212" t="s">
        <v>41</v>
      </c>
      <c r="AG6" s="196"/>
    </row>
    <row r="7" spans="1:33" ht="15" customHeight="1">
      <c r="A7" s="19"/>
      <c r="B7" s="5"/>
      <c r="C7" s="342"/>
      <c r="D7" s="343"/>
      <c r="E7" s="343"/>
      <c r="F7" s="343"/>
      <c r="G7" s="343"/>
      <c r="H7" s="343"/>
      <c r="I7" s="223"/>
      <c r="J7" s="220"/>
      <c r="K7" s="250"/>
      <c r="L7" s="240"/>
      <c r="M7" s="260"/>
      <c r="N7" s="260"/>
      <c r="O7" s="260"/>
      <c r="P7" s="260"/>
      <c r="Q7" s="260"/>
      <c r="R7" s="270"/>
      <c r="S7" s="8"/>
      <c r="T7" s="6"/>
      <c r="U7" s="7"/>
      <c r="V7" s="7"/>
      <c r="W7" s="19"/>
      <c r="X7" s="19"/>
      <c r="Y7" s="1"/>
      <c r="Z7" s="1"/>
      <c r="AA7" s="1"/>
      <c r="AB7" s="1"/>
      <c r="AC7" s="1"/>
      <c r="AD7" s="1"/>
      <c r="AE7" s="67"/>
      <c r="AF7" s="212" t="s">
        <v>38</v>
      </c>
      <c r="AG7" s="196"/>
    </row>
    <row r="8" spans="1:33" ht="21" customHeight="1">
      <c r="A8" s="19"/>
      <c r="B8" s="5"/>
      <c r="C8" s="228" t="s">
        <v>180</v>
      </c>
      <c r="D8" s="224"/>
      <c r="E8" s="224"/>
      <c r="F8" s="224"/>
      <c r="G8" s="224"/>
      <c r="H8" s="224"/>
      <c r="I8" s="181"/>
      <c r="J8" s="12"/>
      <c r="K8" s="12"/>
      <c r="L8" s="12"/>
      <c r="M8" s="6"/>
      <c r="N8" s="6"/>
      <c r="O8" s="6"/>
      <c r="P8" s="6"/>
      <c r="Q8" s="6"/>
      <c r="R8" s="186">
        <f>IF(I8=32,AF2,0)</f>
        <v>0</v>
      </c>
      <c r="S8" s="8"/>
      <c r="T8" s="6"/>
      <c r="U8" s="7"/>
      <c r="V8" s="7"/>
      <c r="W8" s="19"/>
      <c r="X8" s="19"/>
      <c r="Y8" s="1"/>
      <c r="Z8" s="1"/>
      <c r="AA8" s="1"/>
      <c r="AB8" s="1"/>
      <c r="AC8" s="1"/>
      <c r="AD8" s="1"/>
      <c r="AE8" s="67"/>
      <c r="AF8" s="212" t="s">
        <v>43</v>
      </c>
      <c r="AG8" s="196"/>
    </row>
    <row r="9" spans="1:33" ht="15" customHeight="1" thickBot="1">
      <c r="A9" s="19"/>
      <c r="B9" s="5"/>
      <c r="C9" s="244" t="s">
        <v>18</v>
      </c>
      <c r="D9" s="245"/>
      <c r="E9" s="245"/>
      <c r="F9" s="245"/>
      <c r="G9" s="245"/>
      <c r="H9" s="245"/>
      <c r="I9" s="229"/>
      <c r="J9" s="230"/>
      <c r="K9" s="221" t="s">
        <v>8</v>
      </c>
      <c r="L9" s="239">
        <f>IF(I10=0,0,(ROUND(I9/I10,0)))</f>
        <v>0</v>
      </c>
      <c r="M9" s="258" t="s">
        <v>151</v>
      </c>
      <c r="N9" s="259"/>
      <c r="O9" s="259"/>
      <c r="P9" s="259"/>
      <c r="Q9" s="259"/>
      <c r="R9" s="270">
        <f>IF(L9=28,AF2,0)</f>
        <v>0</v>
      </c>
      <c r="S9" s="8"/>
      <c r="T9" s="6"/>
      <c r="U9" s="7"/>
      <c r="V9" s="7"/>
      <c r="W9" s="19"/>
      <c r="X9" s="19"/>
      <c r="Y9" s="1"/>
      <c r="Z9" s="1"/>
      <c r="AA9" s="1"/>
      <c r="AB9" s="1"/>
      <c r="AC9" s="1"/>
      <c r="AD9" s="1"/>
      <c r="AE9" s="67"/>
      <c r="AF9" s="212"/>
      <c r="AG9" s="196"/>
    </row>
    <row r="10" spans="1:33" ht="15" customHeight="1">
      <c r="A10" s="19"/>
      <c r="B10" s="14"/>
      <c r="C10" s="246"/>
      <c r="D10" s="247"/>
      <c r="E10" s="247"/>
      <c r="F10" s="247"/>
      <c r="G10" s="247"/>
      <c r="H10" s="247"/>
      <c r="I10" s="223"/>
      <c r="J10" s="220"/>
      <c r="K10" s="250"/>
      <c r="L10" s="335"/>
      <c r="M10" s="260"/>
      <c r="N10" s="260"/>
      <c r="O10" s="260"/>
      <c r="P10" s="260"/>
      <c r="Q10" s="260"/>
      <c r="R10" s="270"/>
      <c r="S10" s="8"/>
      <c r="T10" s="6"/>
      <c r="U10" s="7"/>
      <c r="V10" s="7"/>
      <c r="W10" s="19"/>
      <c r="X10" s="19"/>
      <c r="Y10" s="1"/>
      <c r="Z10" s="1"/>
      <c r="AA10" s="1"/>
      <c r="AB10" s="1"/>
      <c r="AC10" s="1"/>
      <c r="AD10" s="1"/>
      <c r="AE10" s="67"/>
      <c r="AF10" s="212" t="s">
        <v>45</v>
      </c>
      <c r="AG10" s="196"/>
    </row>
    <row r="11" spans="1:33" ht="21" customHeight="1">
      <c r="A11" s="19"/>
      <c r="B11" s="5"/>
      <c r="C11" s="228" t="s">
        <v>181</v>
      </c>
      <c r="D11" s="224"/>
      <c r="E11" s="224"/>
      <c r="F11" s="224"/>
      <c r="G11" s="224"/>
      <c r="H11" s="224"/>
      <c r="I11" s="181"/>
      <c r="J11" s="12"/>
      <c r="K11" s="12"/>
      <c r="L11" s="12"/>
      <c r="M11" s="6"/>
      <c r="N11" s="6"/>
      <c r="O11" s="6"/>
      <c r="P11" s="6"/>
      <c r="Q11" s="6"/>
      <c r="R11" s="186">
        <f>IF(I11=28,AF2,0)</f>
        <v>0</v>
      </c>
      <c r="S11" s="8"/>
      <c r="T11" s="6"/>
      <c r="U11" s="7"/>
      <c r="V11" s="7"/>
      <c r="W11" s="19"/>
      <c r="X11" s="19"/>
      <c r="Y11" s="1"/>
      <c r="Z11" s="1"/>
      <c r="AA11" s="1"/>
      <c r="AB11" s="1"/>
      <c r="AC11" s="1"/>
      <c r="AD11" s="1"/>
      <c r="AE11" s="67"/>
      <c r="AF11" s="212" t="s">
        <v>46</v>
      </c>
      <c r="AG11" s="196"/>
    </row>
    <row r="12" spans="1:33" ht="15" customHeight="1" thickBot="1">
      <c r="A12" s="19"/>
      <c r="B12" s="5"/>
      <c r="C12" s="244" t="s">
        <v>19</v>
      </c>
      <c r="D12" s="331"/>
      <c r="E12" s="331"/>
      <c r="F12" s="331"/>
      <c r="G12" s="331"/>
      <c r="H12" s="331"/>
      <c r="I12" s="229"/>
      <c r="J12" s="230"/>
      <c r="K12" s="221" t="s">
        <v>8</v>
      </c>
      <c r="L12" s="239">
        <f>IF(I13=0,0,(ROUND(I12/I13,0)))</f>
        <v>0</v>
      </c>
      <c r="M12" s="258" t="s">
        <v>151</v>
      </c>
      <c r="N12" s="259"/>
      <c r="O12" s="259"/>
      <c r="P12" s="259"/>
      <c r="Q12" s="259"/>
      <c r="R12" s="270">
        <f>IF(L12=18,AF2,0)</f>
        <v>0</v>
      </c>
      <c r="S12" s="8"/>
      <c r="T12" s="6"/>
      <c r="U12" s="7"/>
      <c r="V12" s="7"/>
      <c r="W12" s="19"/>
      <c r="X12" s="19"/>
      <c r="Y12" s="1"/>
      <c r="Z12" s="1"/>
      <c r="AA12" s="1"/>
      <c r="AB12" s="1"/>
      <c r="AC12" s="1"/>
      <c r="AD12" s="1"/>
      <c r="AE12" s="67"/>
      <c r="AF12" s="212" t="s">
        <v>44</v>
      </c>
      <c r="AG12" s="196"/>
    </row>
    <row r="13" spans="1:33" ht="15" customHeight="1">
      <c r="A13" s="19"/>
      <c r="B13" s="14"/>
      <c r="C13" s="342"/>
      <c r="D13" s="343"/>
      <c r="E13" s="343"/>
      <c r="F13" s="343"/>
      <c r="G13" s="343"/>
      <c r="H13" s="343"/>
      <c r="I13" s="223"/>
      <c r="J13" s="220"/>
      <c r="K13" s="250"/>
      <c r="L13" s="335"/>
      <c r="M13" s="260"/>
      <c r="N13" s="260"/>
      <c r="O13" s="260"/>
      <c r="P13" s="260"/>
      <c r="Q13" s="260"/>
      <c r="R13" s="270"/>
      <c r="S13" s="8"/>
      <c r="T13" s="6"/>
      <c r="U13" s="7"/>
      <c r="V13" s="7"/>
      <c r="W13" s="19"/>
      <c r="X13" s="19"/>
      <c r="Y13" s="1"/>
      <c r="Z13" s="1"/>
      <c r="AA13" s="1"/>
      <c r="AB13" s="1"/>
      <c r="AC13" s="1"/>
      <c r="AD13" s="1"/>
      <c r="AE13" s="67"/>
      <c r="AF13" s="212" t="s">
        <v>47</v>
      </c>
      <c r="AG13" s="196"/>
    </row>
    <row r="14" spans="1:33" ht="21" customHeight="1">
      <c r="A14" s="19"/>
      <c r="B14" s="5"/>
      <c r="C14" s="228" t="s">
        <v>182</v>
      </c>
      <c r="D14" s="346"/>
      <c r="E14" s="346"/>
      <c r="F14" s="346"/>
      <c r="G14" s="346"/>
      <c r="H14" s="346"/>
      <c r="I14" s="181"/>
      <c r="J14" s="12"/>
      <c r="K14" s="12"/>
      <c r="L14" s="12"/>
      <c r="M14" s="6"/>
      <c r="N14" s="6"/>
      <c r="O14" s="6"/>
      <c r="P14" s="6"/>
      <c r="Q14" s="6"/>
      <c r="R14" s="186">
        <f>IF(I14=18,AF2,0)</f>
        <v>0</v>
      </c>
      <c r="S14" s="8"/>
      <c r="T14" s="6"/>
      <c r="U14" s="7"/>
      <c r="V14" s="7"/>
      <c r="W14" s="19"/>
      <c r="X14" s="19"/>
      <c r="Y14" s="1"/>
      <c r="Z14" s="1"/>
      <c r="AA14" s="1"/>
      <c r="AB14" s="1"/>
      <c r="AC14" s="1"/>
      <c r="AD14" s="1"/>
      <c r="AE14" s="67"/>
      <c r="AF14" s="212" t="s">
        <v>48</v>
      </c>
      <c r="AG14" s="196"/>
    </row>
    <row r="15" spans="1:33" ht="15" customHeight="1" thickBot="1">
      <c r="A15" s="19"/>
      <c r="B15" s="5"/>
      <c r="C15" s="244" t="s">
        <v>20</v>
      </c>
      <c r="D15" s="245"/>
      <c r="E15" s="245"/>
      <c r="F15" s="245"/>
      <c r="G15" s="245"/>
      <c r="H15" s="245"/>
      <c r="I15" s="229"/>
      <c r="J15" s="230"/>
      <c r="K15" s="221" t="s">
        <v>8</v>
      </c>
      <c r="L15" s="239">
        <f>IF(I16=0,0,(ROUND(I15/I16,0)))</f>
        <v>0</v>
      </c>
      <c r="M15" s="258" t="s">
        <v>151</v>
      </c>
      <c r="N15" s="259"/>
      <c r="O15" s="259"/>
      <c r="P15" s="259"/>
      <c r="Q15" s="259"/>
      <c r="R15" s="270">
        <f>IF(L15=17,AF2,0)</f>
        <v>0</v>
      </c>
      <c r="S15" s="8"/>
      <c r="T15" s="6"/>
      <c r="U15" s="7"/>
      <c r="V15" s="7"/>
      <c r="W15" s="19"/>
      <c r="X15" s="19"/>
      <c r="Y15" s="1"/>
      <c r="Z15" s="1"/>
      <c r="AA15" s="1"/>
      <c r="AB15" s="1"/>
      <c r="AC15" s="1"/>
      <c r="AD15" s="1"/>
      <c r="AE15" s="67"/>
      <c r="AF15" s="212"/>
      <c r="AG15" s="196"/>
    </row>
    <row r="16" spans="1:33" ht="15" customHeight="1">
      <c r="A16" s="19"/>
      <c r="B16" s="14"/>
      <c r="C16" s="246"/>
      <c r="D16" s="247"/>
      <c r="E16" s="247"/>
      <c r="F16" s="247"/>
      <c r="G16" s="247"/>
      <c r="H16" s="247"/>
      <c r="I16" s="223"/>
      <c r="J16" s="220"/>
      <c r="K16" s="250"/>
      <c r="L16" s="335"/>
      <c r="M16" s="260"/>
      <c r="N16" s="260"/>
      <c r="O16" s="260"/>
      <c r="P16" s="260"/>
      <c r="Q16" s="260"/>
      <c r="R16" s="270"/>
      <c r="S16" s="8"/>
      <c r="T16" s="6"/>
      <c r="U16" s="7"/>
      <c r="V16" s="7"/>
      <c r="W16" s="19"/>
      <c r="X16" s="19"/>
      <c r="Y16" s="1"/>
      <c r="Z16" s="1"/>
      <c r="AA16" s="1"/>
      <c r="AB16" s="1"/>
      <c r="AC16" s="1"/>
      <c r="AD16" s="1"/>
      <c r="AE16" s="67"/>
      <c r="AF16" s="212" t="s">
        <v>51</v>
      </c>
      <c r="AG16" s="196"/>
    </row>
    <row r="17" spans="1:33" ht="21" customHeight="1">
      <c r="A17" s="19"/>
      <c r="B17" s="5"/>
      <c r="C17" s="228" t="s">
        <v>183</v>
      </c>
      <c r="D17" s="224"/>
      <c r="E17" s="224"/>
      <c r="F17" s="224"/>
      <c r="G17" s="224"/>
      <c r="H17" s="224"/>
      <c r="I17" s="181"/>
      <c r="J17" s="6"/>
      <c r="K17" s="6"/>
      <c r="L17" s="6"/>
      <c r="M17" s="6"/>
      <c r="N17" s="6"/>
      <c r="O17" s="6"/>
      <c r="P17" s="6"/>
      <c r="Q17" s="6"/>
      <c r="R17" s="186">
        <f>IF(I17=17,AF2,0)</f>
        <v>0</v>
      </c>
      <c r="S17" s="8"/>
      <c r="T17" s="9"/>
      <c r="U17" s="20"/>
      <c r="V17" s="7"/>
      <c r="W17" s="19"/>
      <c r="X17" s="19"/>
      <c r="Y17" s="1"/>
      <c r="Z17" s="1"/>
      <c r="AA17" s="1"/>
      <c r="AB17" s="1"/>
      <c r="AC17" s="1"/>
      <c r="AD17" s="1"/>
      <c r="AE17" s="67"/>
      <c r="AF17" s="212" t="s">
        <v>50</v>
      </c>
      <c r="AG17" s="196"/>
    </row>
    <row r="18" spans="1:33" ht="15" customHeight="1" thickBot="1">
      <c r="A18" s="19"/>
      <c r="B18" s="5"/>
      <c r="C18" s="244" t="s">
        <v>21</v>
      </c>
      <c r="D18" s="245"/>
      <c r="E18" s="245"/>
      <c r="F18" s="245"/>
      <c r="G18" s="245"/>
      <c r="H18" s="245"/>
      <c r="I18" s="229"/>
      <c r="J18" s="230"/>
      <c r="K18" s="221" t="s">
        <v>8</v>
      </c>
      <c r="L18" s="239">
        <f>IF(I19=0,0,(ROUND(I18/I19,0)))</f>
        <v>0</v>
      </c>
      <c r="M18" s="258" t="s">
        <v>151</v>
      </c>
      <c r="N18" s="259"/>
      <c r="O18" s="259"/>
      <c r="P18" s="259"/>
      <c r="Q18" s="259"/>
      <c r="R18" s="305">
        <f>IF(L18=128,AF2,0)</f>
        <v>0</v>
      </c>
      <c r="S18" s="8"/>
      <c r="T18" s="9"/>
      <c r="U18" s="20"/>
      <c r="V18" s="7"/>
      <c r="W18" s="19"/>
      <c r="X18" s="19"/>
      <c r="Y18" s="1"/>
      <c r="Z18" s="1"/>
      <c r="AA18" s="1"/>
      <c r="AB18" s="1"/>
      <c r="AC18" s="1"/>
      <c r="AD18" s="1"/>
      <c r="AE18" s="67"/>
      <c r="AF18" s="212" t="s">
        <v>49</v>
      </c>
      <c r="AG18" s="196"/>
    </row>
    <row r="19" spans="1:33" ht="15" customHeight="1">
      <c r="A19" s="19"/>
      <c r="B19" s="5"/>
      <c r="C19" s="246"/>
      <c r="D19" s="247"/>
      <c r="E19" s="247"/>
      <c r="F19" s="247"/>
      <c r="G19" s="247"/>
      <c r="H19" s="247"/>
      <c r="I19" s="223"/>
      <c r="J19" s="220"/>
      <c r="K19" s="250"/>
      <c r="L19" s="335"/>
      <c r="M19" s="260"/>
      <c r="N19" s="260"/>
      <c r="O19" s="260"/>
      <c r="P19" s="260"/>
      <c r="Q19" s="260"/>
      <c r="R19" s="307"/>
      <c r="S19" s="26"/>
      <c r="T19" s="9"/>
      <c r="U19" s="20"/>
      <c r="V19" s="7"/>
      <c r="W19" s="19"/>
      <c r="X19" s="19"/>
      <c r="Y19" s="1"/>
      <c r="Z19" s="1"/>
      <c r="AA19" s="1"/>
      <c r="AB19" s="1"/>
      <c r="AC19" s="1"/>
      <c r="AD19" s="1"/>
      <c r="AE19" s="67"/>
      <c r="AF19" s="212" t="s">
        <v>52</v>
      </c>
      <c r="AG19" s="196"/>
    </row>
    <row r="20" spans="1:33" ht="21" customHeight="1">
      <c r="A20" s="19"/>
      <c r="B20" s="5"/>
      <c r="C20" s="228" t="s">
        <v>184</v>
      </c>
      <c r="D20" s="224"/>
      <c r="E20" s="224"/>
      <c r="F20" s="224"/>
      <c r="G20" s="224"/>
      <c r="H20" s="224"/>
      <c r="I20" s="181"/>
      <c r="J20" s="23"/>
      <c r="K20" s="23"/>
      <c r="L20" s="23"/>
      <c r="M20" s="23"/>
      <c r="N20" s="23"/>
      <c r="O20" s="23"/>
      <c r="P20" s="23"/>
      <c r="Q20" s="23"/>
      <c r="R20" s="185">
        <f>IF(I20=128,AF2,0)</f>
        <v>0</v>
      </c>
      <c r="S20" s="8"/>
      <c r="T20" s="9"/>
      <c r="U20" s="20"/>
      <c r="V20" s="7"/>
      <c r="W20" s="19"/>
      <c r="X20" s="19"/>
      <c r="Y20" s="1"/>
      <c r="Z20" s="1"/>
      <c r="AA20" s="1"/>
      <c r="AB20" s="1"/>
      <c r="AC20" s="1"/>
      <c r="AD20" s="1"/>
      <c r="AE20" s="67"/>
      <c r="AF20" s="212" t="s">
        <v>53</v>
      </c>
      <c r="AG20" s="196"/>
    </row>
    <row r="21" spans="1:33" ht="18" customHeight="1">
      <c r="A21" s="19"/>
      <c r="B21" s="5"/>
      <c r="C21" s="7"/>
      <c r="D21" s="7"/>
      <c r="E21" s="7"/>
      <c r="F21" s="7"/>
      <c r="G21" s="7"/>
      <c r="H21" s="7"/>
      <c r="I21" s="7"/>
      <c r="J21" s="7"/>
      <c r="K21" s="7"/>
      <c r="L21" s="7"/>
      <c r="M21" s="7"/>
      <c r="N21" s="7"/>
      <c r="O21" s="7"/>
      <c r="P21" s="7"/>
      <c r="Q21" s="7"/>
      <c r="R21" s="6"/>
      <c r="S21" s="8"/>
      <c r="T21" s="6"/>
      <c r="U21" s="225">
        <f>IF(AND(R5=AF2,R12=AF2,R20=AF2,I22=AF29,F23=AF38,N23=AF25),"Μπράβο!!!!!","")</f>
      </c>
      <c r="V21" s="226"/>
      <c r="W21" s="226"/>
      <c r="X21" s="19"/>
      <c r="Y21" s="1"/>
      <c r="Z21" s="1"/>
      <c r="AA21" s="1"/>
      <c r="AB21" s="1"/>
      <c r="AC21" s="1"/>
      <c r="AD21" s="1"/>
      <c r="AE21" s="67"/>
      <c r="AF21" s="212"/>
      <c r="AG21" s="196"/>
    </row>
    <row r="22" spans="1:33" ht="18" customHeight="1">
      <c r="A22" s="19"/>
      <c r="B22" s="5"/>
      <c r="C22" s="199" t="s">
        <v>186</v>
      </c>
      <c r="D22" s="202"/>
      <c r="E22" s="202"/>
      <c r="F22" s="202"/>
      <c r="G22" s="202"/>
      <c r="H22" s="202"/>
      <c r="I22" s="202"/>
      <c r="J22" s="336" t="s">
        <v>60</v>
      </c>
      <c r="K22" s="337"/>
      <c r="L22" s="338"/>
      <c r="M22" s="202" t="s">
        <v>40</v>
      </c>
      <c r="N22" s="203"/>
      <c r="O22" s="204"/>
      <c r="P22" s="204"/>
      <c r="Q22" s="204"/>
      <c r="R22" s="205"/>
      <c r="S22" s="8"/>
      <c r="T22" s="6"/>
      <c r="U22" s="226"/>
      <c r="V22" s="226"/>
      <c r="W22" s="226"/>
      <c r="X22" s="19"/>
      <c r="Y22" s="1"/>
      <c r="Z22" s="1"/>
      <c r="AA22" s="1"/>
      <c r="AB22" s="1"/>
      <c r="AC22" s="1"/>
      <c r="AD22" s="1"/>
      <c r="AE22" s="67"/>
      <c r="AF22" s="212" t="s">
        <v>54</v>
      </c>
      <c r="AG22" s="196"/>
    </row>
    <row r="23" spans="1:33" ht="18" customHeight="1">
      <c r="A23" s="19"/>
      <c r="B23" s="5"/>
      <c r="C23" s="200"/>
      <c r="D23" s="11" t="s">
        <v>64</v>
      </c>
      <c r="E23" s="200" t="s">
        <v>45</v>
      </c>
      <c r="F23" s="336" t="s">
        <v>66</v>
      </c>
      <c r="G23" s="337"/>
      <c r="H23" s="337"/>
      <c r="I23" s="337"/>
      <c r="J23" s="337"/>
      <c r="K23" s="337"/>
      <c r="L23" s="338"/>
      <c r="M23" s="201" t="s">
        <v>67</v>
      </c>
      <c r="N23" s="339" t="s">
        <v>57</v>
      </c>
      <c r="O23" s="340"/>
      <c r="P23" s="340"/>
      <c r="Q23" s="340"/>
      <c r="R23" s="341"/>
      <c r="S23" s="8"/>
      <c r="T23" s="6"/>
      <c r="U23" s="226"/>
      <c r="V23" s="226"/>
      <c r="W23" s="226"/>
      <c r="X23" s="19"/>
      <c r="Y23" s="1"/>
      <c r="Z23" s="1"/>
      <c r="AA23" s="1"/>
      <c r="AB23" s="1"/>
      <c r="AC23" s="1"/>
      <c r="AD23" s="1"/>
      <c r="AE23" s="67"/>
      <c r="AF23" s="212" t="s">
        <v>55</v>
      </c>
      <c r="AG23" s="196"/>
    </row>
    <row r="24" spans="1:33" ht="18" customHeight="1" thickBot="1">
      <c r="A24" s="19"/>
      <c r="B24" s="50"/>
      <c r="C24" s="15"/>
      <c r="D24" s="15"/>
      <c r="E24" s="15"/>
      <c r="F24" s="15"/>
      <c r="G24" s="15"/>
      <c r="H24" s="15"/>
      <c r="I24" s="151"/>
      <c r="J24" s="76" t="s">
        <v>68</v>
      </c>
      <c r="K24" s="15"/>
      <c r="L24" s="151"/>
      <c r="M24" s="77" t="s">
        <v>69</v>
      </c>
      <c r="N24" s="78"/>
      <c r="O24" s="79"/>
      <c r="P24" s="15"/>
      <c r="Q24" s="15"/>
      <c r="R24" s="15"/>
      <c r="S24" s="75"/>
      <c r="T24" s="6"/>
      <c r="U24" s="226"/>
      <c r="V24" s="226"/>
      <c r="W24" s="226"/>
      <c r="X24" s="19"/>
      <c r="Y24" s="1"/>
      <c r="Z24" s="1"/>
      <c r="AA24" s="1"/>
      <c r="AB24" s="1"/>
      <c r="AC24" s="1"/>
      <c r="AD24" s="1"/>
      <c r="AE24" s="67"/>
      <c r="AF24" s="212" t="s">
        <v>56</v>
      </c>
      <c r="AG24" s="196"/>
    </row>
    <row r="25" spans="1:33" ht="18" customHeight="1">
      <c r="A25" s="19"/>
      <c r="B25" s="19"/>
      <c r="C25" s="19"/>
      <c r="D25" s="19"/>
      <c r="E25" s="19"/>
      <c r="F25" s="19"/>
      <c r="G25" s="19"/>
      <c r="H25" s="19"/>
      <c r="I25" s="19"/>
      <c r="J25" s="19"/>
      <c r="K25" s="19"/>
      <c r="L25" s="19"/>
      <c r="M25" s="19"/>
      <c r="N25" s="19"/>
      <c r="O25" s="19"/>
      <c r="P25" s="19"/>
      <c r="Q25" s="19"/>
      <c r="R25" s="19"/>
      <c r="S25" s="19"/>
      <c r="T25" s="6"/>
      <c r="U25" s="7"/>
      <c r="V25" s="7"/>
      <c r="W25" s="19"/>
      <c r="X25" s="19"/>
      <c r="Y25" s="1"/>
      <c r="Z25" s="1"/>
      <c r="AA25" s="1"/>
      <c r="AB25" s="1"/>
      <c r="AC25" s="1"/>
      <c r="AD25" s="1"/>
      <c r="AE25" s="67"/>
      <c r="AF25" s="212" t="s">
        <v>57</v>
      </c>
      <c r="AG25" s="196"/>
    </row>
    <row r="26" spans="1:33" ht="18" customHeight="1">
      <c r="A26" s="19"/>
      <c r="B26" s="19"/>
      <c r="C26" s="19"/>
      <c r="D26" s="19"/>
      <c r="E26" s="19"/>
      <c r="F26" s="19"/>
      <c r="G26" s="19"/>
      <c r="H26" s="19"/>
      <c r="I26" s="19"/>
      <c r="J26" s="19"/>
      <c r="K26" s="19"/>
      <c r="L26" s="19"/>
      <c r="M26" s="19"/>
      <c r="N26" s="19"/>
      <c r="O26" s="19"/>
      <c r="P26" s="19"/>
      <c r="Q26" s="19"/>
      <c r="R26" s="19"/>
      <c r="S26" s="19"/>
      <c r="T26" s="6"/>
      <c r="U26" s="7"/>
      <c r="V26" s="7"/>
      <c r="W26" s="19"/>
      <c r="X26" s="19"/>
      <c r="Y26" s="1"/>
      <c r="Z26" s="1"/>
      <c r="AA26" s="1"/>
      <c r="AB26" s="1"/>
      <c r="AC26" s="1"/>
      <c r="AD26" s="1"/>
      <c r="AE26" s="67"/>
      <c r="AF26" s="212" t="s">
        <v>58</v>
      </c>
      <c r="AG26" s="196"/>
    </row>
    <row r="27" spans="1:33" ht="24" customHeight="1">
      <c r="A27" s="19"/>
      <c r="B27" s="19"/>
      <c r="C27" s="19"/>
      <c r="D27" s="19"/>
      <c r="E27" s="19"/>
      <c r="F27" s="19"/>
      <c r="G27" s="19"/>
      <c r="H27" s="19"/>
      <c r="I27" s="19"/>
      <c r="J27" s="19"/>
      <c r="K27" s="19"/>
      <c r="L27" s="19"/>
      <c r="M27" s="19"/>
      <c r="N27" s="19"/>
      <c r="O27" s="19"/>
      <c r="P27" s="19"/>
      <c r="Q27" s="19"/>
      <c r="R27" s="19"/>
      <c r="S27" s="19"/>
      <c r="T27" s="6"/>
      <c r="U27" s="7"/>
      <c r="V27" s="7"/>
      <c r="W27" s="19"/>
      <c r="X27" s="19"/>
      <c r="Y27" s="1"/>
      <c r="Z27" s="1"/>
      <c r="AA27" s="1"/>
      <c r="AB27" s="1"/>
      <c r="AC27" s="1"/>
      <c r="AD27" s="1"/>
      <c r="AE27" s="67"/>
      <c r="AF27" s="212"/>
      <c r="AG27" s="196"/>
    </row>
    <row r="28" spans="1:33" ht="24" customHeight="1">
      <c r="A28" s="19"/>
      <c r="B28" s="19"/>
      <c r="C28" s="19"/>
      <c r="D28" s="19"/>
      <c r="E28" s="19"/>
      <c r="F28" s="19"/>
      <c r="G28" s="19"/>
      <c r="H28" s="19"/>
      <c r="I28" s="19"/>
      <c r="J28" s="19"/>
      <c r="K28" s="19"/>
      <c r="L28" s="19"/>
      <c r="M28" s="19"/>
      <c r="N28" s="19"/>
      <c r="O28" s="19"/>
      <c r="P28" s="19"/>
      <c r="Q28" s="19"/>
      <c r="R28" s="19"/>
      <c r="S28" s="19"/>
      <c r="T28" s="6"/>
      <c r="U28" s="7"/>
      <c r="V28" s="7"/>
      <c r="W28" s="19"/>
      <c r="X28" s="19"/>
      <c r="Y28" s="1"/>
      <c r="Z28" s="1"/>
      <c r="AA28" s="1"/>
      <c r="AB28" s="1"/>
      <c r="AC28" s="1"/>
      <c r="AD28" s="1"/>
      <c r="AE28" s="67"/>
      <c r="AF28" s="212" t="s">
        <v>59</v>
      </c>
      <c r="AG28" s="196"/>
    </row>
    <row r="29" spans="1:33" ht="18" customHeight="1">
      <c r="A29" s="19"/>
      <c r="B29" s="19"/>
      <c r="C29" s="19"/>
      <c r="D29" s="19"/>
      <c r="E29" s="19"/>
      <c r="F29" s="19"/>
      <c r="G29" s="19"/>
      <c r="H29" s="19"/>
      <c r="I29" s="19"/>
      <c r="J29" s="19"/>
      <c r="K29" s="19"/>
      <c r="L29" s="19"/>
      <c r="M29" s="19"/>
      <c r="N29" s="19"/>
      <c r="O29" s="19"/>
      <c r="P29" s="19"/>
      <c r="Q29" s="19"/>
      <c r="R29" s="19"/>
      <c r="S29" s="19"/>
      <c r="T29" s="6"/>
      <c r="U29" s="7"/>
      <c r="V29" s="7"/>
      <c r="W29" s="19"/>
      <c r="X29" s="19"/>
      <c r="Y29" s="1"/>
      <c r="Z29" s="1"/>
      <c r="AA29" s="1"/>
      <c r="AB29" s="1"/>
      <c r="AC29" s="1"/>
      <c r="AD29" s="1"/>
      <c r="AE29" s="67"/>
      <c r="AF29" s="212" t="s">
        <v>60</v>
      </c>
      <c r="AG29" s="196"/>
    </row>
    <row r="30" spans="1:33" ht="18" customHeight="1">
      <c r="A30" s="19"/>
      <c r="B30" s="19"/>
      <c r="C30" s="19"/>
      <c r="D30" s="19"/>
      <c r="E30" s="19"/>
      <c r="F30" s="19"/>
      <c r="G30" s="19"/>
      <c r="H30" s="19"/>
      <c r="I30" s="19"/>
      <c r="J30" s="19"/>
      <c r="K30" s="19"/>
      <c r="L30" s="19"/>
      <c r="M30" s="19"/>
      <c r="N30" s="19"/>
      <c r="O30" s="19"/>
      <c r="P30" s="19"/>
      <c r="Q30" s="19"/>
      <c r="R30" s="19"/>
      <c r="S30" s="19"/>
      <c r="T30" s="6"/>
      <c r="U30" s="7"/>
      <c r="V30" s="7"/>
      <c r="W30" s="19"/>
      <c r="X30" s="19"/>
      <c r="Y30" s="1"/>
      <c r="Z30" s="1"/>
      <c r="AA30" s="1"/>
      <c r="AB30" s="1"/>
      <c r="AC30" s="1"/>
      <c r="AD30" s="1"/>
      <c r="AE30" s="67"/>
      <c r="AF30" s="212" t="s">
        <v>61</v>
      </c>
      <c r="AG30" s="196"/>
    </row>
    <row r="31" spans="1:33" ht="30" customHeight="1">
      <c r="A31" s="19"/>
      <c r="B31" s="19"/>
      <c r="C31" s="19"/>
      <c r="D31" s="19"/>
      <c r="E31" s="19"/>
      <c r="F31" s="19"/>
      <c r="G31" s="19"/>
      <c r="H31" s="19"/>
      <c r="I31" s="19"/>
      <c r="J31" s="19"/>
      <c r="K31" s="19"/>
      <c r="L31" s="19"/>
      <c r="M31" s="19"/>
      <c r="N31" s="19"/>
      <c r="O31" s="19"/>
      <c r="P31" s="19"/>
      <c r="Q31" s="19"/>
      <c r="R31" s="19"/>
      <c r="S31" s="19"/>
      <c r="T31" s="6"/>
      <c r="U31" s="7"/>
      <c r="V31" s="7"/>
      <c r="W31" s="19"/>
      <c r="X31" s="19"/>
      <c r="Y31" s="1"/>
      <c r="Z31" s="1"/>
      <c r="AA31" s="1"/>
      <c r="AB31" s="1"/>
      <c r="AC31" s="1"/>
      <c r="AD31" s="1"/>
      <c r="AE31" s="67"/>
      <c r="AF31" s="212" t="s">
        <v>62</v>
      </c>
      <c r="AG31" s="196"/>
    </row>
    <row r="32" spans="1:33" ht="21" customHeight="1">
      <c r="A32" s="19"/>
      <c r="B32" s="19"/>
      <c r="C32" s="19"/>
      <c r="D32" s="19"/>
      <c r="E32" s="19"/>
      <c r="F32" s="19"/>
      <c r="G32" s="19"/>
      <c r="H32" s="19"/>
      <c r="I32" s="19"/>
      <c r="J32" s="19"/>
      <c r="K32" s="19"/>
      <c r="L32" s="19"/>
      <c r="M32" s="19"/>
      <c r="N32" s="19"/>
      <c r="O32" s="19"/>
      <c r="P32" s="19"/>
      <c r="Q32" s="19"/>
      <c r="R32" s="19"/>
      <c r="S32" s="19"/>
      <c r="T32" s="6"/>
      <c r="U32" s="7"/>
      <c r="V32" s="7"/>
      <c r="W32" s="19"/>
      <c r="X32" s="19"/>
      <c r="Y32" s="1"/>
      <c r="Z32" s="1"/>
      <c r="AA32" s="1"/>
      <c r="AB32" s="1"/>
      <c r="AC32" s="1"/>
      <c r="AD32" s="1"/>
      <c r="AE32" s="67"/>
      <c r="AF32" s="212" t="s">
        <v>63</v>
      </c>
      <c r="AG32" s="196"/>
    </row>
    <row r="33" spans="1:33" ht="16.5" customHeight="1">
      <c r="A33" s="19"/>
      <c r="B33" s="19"/>
      <c r="C33" s="19"/>
      <c r="D33" s="19"/>
      <c r="E33" s="19"/>
      <c r="F33" s="19"/>
      <c r="G33" s="19"/>
      <c r="H33" s="19"/>
      <c r="I33" s="19"/>
      <c r="J33" s="19"/>
      <c r="K33" s="19"/>
      <c r="L33" s="19"/>
      <c r="M33" s="19"/>
      <c r="N33" s="19"/>
      <c r="O33" s="19"/>
      <c r="P33" s="19"/>
      <c r="Q33" s="19"/>
      <c r="R33" s="19"/>
      <c r="S33" s="19"/>
      <c r="T33" s="6"/>
      <c r="U33" s="7"/>
      <c r="V33" s="7"/>
      <c r="W33" s="19"/>
      <c r="X33" s="19"/>
      <c r="Y33" s="1"/>
      <c r="Z33" s="1"/>
      <c r="AA33" s="1"/>
      <c r="AB33" s="1"/>
      <c r="AC33" s="1"/>
      <c r="AD33" s="1"/>
      <c r="AE33" s="67"/>
      <c r="AF33" s="212"/>
      <c r="AG33" s="196"/>
    </row>
    <row r="34" spans="1:33" ht="15" customHeight="1">
      <c r="A34" s="19"/>
      <c r="B34" s="137"/>
      <c r="C34" s="137"/>
      <c r="D34" s="137"/>
      <c r="E34" s="137"/>
      <c r="F34" s="137"/>
      <c r="G34" s="137"/>
      <c r="H34" s="137"/>
      <c r="I34" s="137"/>
      <c r="J34" s="137"/>
      <c r="K34" s="137"/>
      <c r="L34" s="137"/>
      <c r="M34" s="137"/>
      <c r="N34" s="137"/>
      <c r="O34" s="137"/>
      <c r="P34" s="137"/>
      <c r="Q34" s="137"/>
      <c r="R34" s="137"/>
      <c r="S34" s="137"/>
      <c r="T34" s="6"/>
      <c r="U34" s="7"/>
      <c r="V34" s="7"/>
      <c r="W34" s="19"/>
      <c r="X34" s="19"/>
      <c r="Y34" s="1"/>
      <c r="Z34" s="1"/>
      <c r="AA34" s="1"/>
      <c r="AB34" s="1"/>
      <c r="AC34" s="1"/>
      <c r="AD34" s="1"/>
      <c r="AE34" s="67"/>
      <c r="AF34" s="212" t="s">
        <v>51</v>
      </c>
      <c r="AG34" s="196"/>
    </row>
    <row r="35" spans="1:33" ht="21" customHeight="1">
      <c r="A35" s="19"/>
      <c r="B35" s="137"/>
      <c r="C35" s="137"/>
      <c r="D35" s="137"/>
      <c r="E35" s="137"/>
      <c r="F35" s="137"/>
      <c r="G35" s="137"/>
      <c r="H35" s="137"/>
      <c r="I35" s="137"/>
      <c r="J35" s="137"/>
      <c r="K35" s="137"/>
      <c r="L35" s="137"/>
      <c r="M35" s="137"/>
      <c r="N35" s="137"/>
      <c r="O35" s="137"/>
      <c r="P35" s="137"/>
      <c r="Q35" s="137"/>
      <c r="R35" s="137"/>
      <c r="S35" s="137"/>
      <c r="T35" s="6"/>
      <c r="U35" s="7"/>
      <c r="V35" s="7"/>
      <c r="W35" s="19"/>
      <c r="X35" s="19"/>
      <c r="Y35" s="1"/>
      <c r="Z35" s="1"/>
      <c r="AA35" s="1"/>
      <c r="AB35" s="1"/>
      <c r="AC35" s="1"/>
      <c r="AD35" s="1"/>
      <c r="AE35" s="67"/>
      <c r="AF35" s="212" t="s">
        <v>65</v>
      </c>
      <c r="AG35" s="196"/>
    </row>
    <row r="36" spans="1:33" ht="18" customHeight="1">
      <c r="A36" s="19"/>
      <c r="B36" s="137"/>
      <c r="C36" s="137"/>
      <c r="D36" s="137"/>
      <c r="E36" s="137"/>
      <c r="F36" s="137"/>
      <c r="G36" s="137"/>
      <c r="H36" s="137"/>
      <c r="I36" s="137"/>
      <c r="J36" s="137"/>
      <c r="K36" s="137"/>
      <c r="L36" s="137"/>
      <c r="M36" s="137"/>
      <c r="N36" s="137"/>
      <c r="O36" s="137"/>
      <c r="P36" s="137"/>
      <c r="Q36" s="137"/>
      <c r="R36" s="137"/>
      <c r="S36" s="137"/>
      <c r="T36" s="6"/>
      <c r="U36" s="7"/>
      <c r="V36" s="7"/>
      <c r="W36" s="19"/>
      <c r="X36" s="19"/>
      <c r="Y36" s="1"/>
      <c r="Z36" s="1"/>
      <c r="AA36" s="1"/>
      <c r="AB36" s="1"/>
      <c r="AC36" s="1"/>
      <c r="AD36" s="1"/>
      <c r="AE36" s="67"/>
      <c r="AF36" s="212" t="s">
        <v>49</v>
      </c>
      <c r="AG36" s="196"/>
    </row>
    <row r="37" spans="1:33" ht="18" customHeight="1">
      <c r="A37" s="19"/>
      <c r="B37" s="137"/>
      <c r="C37" s="137"/>
      <c r="D37" s="137"/>
      <c r="E37" s="137"/>
      <c r="F37" s="137"/>
      <c r="G37" s="137"/>
      <c r="H37" s="137"/>
      <c r="I37" s="137"/>
      <c r="J37" s="137"/>
      <c r="K37" s="137"/>
      <c r="L37" s="137"/>
      <c r="M37" s="137"/>
      <c r="N37" s="137"/>
      <c r="O37" s="137"/>
      <c r="P37" s="137"/>
      <c r="Q37" s="137"/>
      <c r="R37" s="137"/>
      <c r="S37" s="137"/>
      <c r="T37" s="6"/>
      <c r="U37" s="7"/>
      <c r="V37" s="7"/>
      <c r="W37" s="19"/>
      <c r="X37" s="19"/>
      <c r="Y37" s="1"/>
      <c r="Z37" s="1"/>
      <c r="AA37" s="1"/>
      <c r="AB37" s="1"/>
      <c r="AC37" s="1"/>
      <c r="AD37" s="1"/>
      <c r="AE37" s="67"/>
      <c r="AF37" s="212" t="s">
        <v>52</v>
      </c>
      <c r="AG37" s="196"/>
    </row>
    <row r="38" spans="1:33" ht="21" customHeight="1">
      <c r="A38" s="19"/>
      <c r="B38" s="137"/>
      <c r="C38" s="137"/>
      <c r="D38" s="137"/>
      <c r="E38" s="137"/>
      <c r="F38" s="137"/>
      <c r="G38" s="137"/>
      <c r="H38" s="137"/>
      <c r="I38" s="137"/>
      <c r="J38" s="137"/>
      <c r="K38" s="137"/>
      <c r="L38" s="137"/>
      <c r="M38" s="137"/>
      <c r="N38" s="137"/>
      <c r="O38" s="137"/>
      <c r="P38" s="137"/>
      <c r="Q38" s="137"/>
      <c r="R38" s="137"/>
      <c r="S38" s="137"/>
      <c r="T38" s="7"/>
      <c r="U38" s="7"/>
      <c r="V38" s="7"/>
      <c r="W38" s="19"/>
      <c r="X38" s="19"/>
      <c r="Y38" s="1"/>
      <c r="Z38" s="1"/>
      <c r="AA38" s="1"/>
      <c r="AB38" s="1"/>
      <c r="AC38" s="1"/>
      <c r="AD38" s="1"/>
      <c r="AE38" s="67"/>
      <c r="AF38" s="212" t="s">
        <v>66</v>
      </c>
      <c r="AG38" s="196"/>
    </row>
    <row r="39" spans="1:33" ht="18" customHeight="1">
      <c r="A39" s="19"/>
      <c r="B39" s="137"/>
      <c r="C39" s="137"/>
      <c r="D39" s="137"/>
      <c r="E39" s="137"/>
      <c r="F39" s="137"/>
      <c r="G39" s="137"/>
      <c r="H39" s="137"/>
      <c r="I39" s="137"/>
      <c r="J39" s="137"/>
      <c r="K39" s="137"/>
      <c r="L39" s="137"/>
      <c r="M39" s="137"/>
      <c r="N39" s="137"/>
      <c r="O39" s="137"/>
      <c r="P39" s="137"/>
      <c r="Q39" s="137"/>
      <c r="R39" s="137"/>
      <c r="S39" s="137"/>
      <c r="T39" s="7"/>
      <c r="U39" s="7"/>
      <c r="V39" s="7"/>
      <c r="W39" s="19"/>
      <c r="X39" s="19"/>
      <c r="AB39" s="1"/>
      <c r="AC39" s="1"/>
      <c r="AD39" s="1"/>
      <c r="AE39" s="67"/>
      <c r="AF39" s="211"/>
      <c r="AG39" s="196"/>
    </row>
    <row r="40" spans="1:33" ht="18" customHeight="1">
      <c r="A40" s="19"/>
      <c r="B40" s="137"/>
      <c r="C40" s="137"/>
      <c r="D40" s="137"/>
      <c r="E40" s="137"/>
      <c r="F40" s="137"/>
      <c r="G40" s="137"/>
      <c r="H40" s="137"/>
      <c r="I40" s="137"/>
      <c r="J40" s="137"/>
      <c r="K40" s="137"/>
      <c r="L40" s="137"/>
      <c r="M40" s="137"/>
      <c r="N40" s="137"/>
      <c r="O40" s="137"/>
      <c r="P40" s="137"/>
      <c r="Q40" s="137"/>
      <c r="R40" s="137"/>
      <c r="S40" s="137"/>
      <c r="T40" s="7"/>
      <c r="U40" s="7"/>
      <c r="V40" s="7"/>
      <c r="W40" s="19"/>
      <c r="X40" s="19"/>
      <c r="AB40" s="1"/>
      <c r="AC40" s="1"/>
      <c r="AD40" s="1"/>
      <c r="AE40" s="67"/>
      <c r="AF40" s="213">
        <v>20</v>
      </c>
      <c r="AG40" s="196"/>
    </row>
    <row r="41" spans="1:33" ht="18" customHeight="1">
      <c r="A41" s="19"/>
      <c r="B41" s="137"/>
      <c r="C41" s="137"/>
      <c r="D41" s="137"/>
      <c r="E41" s="137"/>
      <c r="F41" s="137"/>
      <c r="G41" s="137"/>
      <c r="H41" s="137"/>
      <c r="I41" s="137"/>
      <c r="J41" s="137"/>
      <c r="K41" s="137"/>
      <c r="L41" s="137"/>
      <c r="M41" s="137"/>
      <c r="N41" s="137"/>
      <c r="O41" s="137"/>
      <c r="P41" s="137"/>
      <c r="Q41" s="137"/>
      <c r="R41" s="137"/>
      <c r="S41" s="137"/>
      <c r="T41" s="7"/>
      <c r="U41" s="7"/>
      <c r="V41" s="7"/>
      <c r="W41" s="19"/>
      <c r="X41" s="19"/>
      <c r="AB41" s="1"/>
      <c r="AC41" s="1"/>
      <c r="AD41" s="1"/>
      <c r="AE41" s="67"/>
      <c r="AF41" s="214">
        <v>12</v>
      </c>
      <c r="AG41" s="196"/>
    </row>
    <row r="42" spans="1:33" ht="18" customHeight="1">
      <c r="A42" s="19"/>
      <c r="B42" s="137"/>
      <c r="C42" s="137"/>
      <c r="D42" s="137"/>
      <c r="E42" s="137"/>
      <c r="F42" s="137"/>
      <c r="G42" s="137"/>
      <c r="H42" s="137"/>
      <c r="I42" s="137"/>
      <c r="J42" s="137"/>
      <c r="K42" s="137"/>
      <c r="L42" s="137"/>
      <c r="M42" s="137"/>
      <c r="N42" s="137"/>
      <c r="O42" s="137"/>
      <c r="P42" s="137"/>
      <c r="Q42" s="137"/>
      <c r="R42" s="137"/>
      <c r="S42" s="137"/>
      <c r="T42" s="7"/>
      <c r="U42" s="7"/>
      <c r="V42" s="7"/>
      <c r="W42" s="19"/>
      <c r="X42" s="19"/>
      <c r="AB42" s="1"/>
      <c r="AC42" s="1"/>
      <c r="AD42" s="1"/>
      <c r="AE42" s="1"/>
      <c r="AF42" s="214">
        <v>480</v>
      </c>
      <c r="AG42" s="195"/>
    </row>
    <row r="43" spans="1:33" ht="18" customHeight="1">
      <c r="A43" s="19"/>
      <c r="B43" s="137"/>
      <c r="C43" s="137"/>
      <c r="D43" s="137"/>
      <c r="E43" s="137"/>
      <c r="F43" s="137"/>
      <c r="G43" s="137"/>
      <c r="H43" s="137"/>
      <c r="I43" s="137"/>
      <c r="J43" s="137"/>
      <c r="K43" s="137"/>
      <c r="L43" s="137"/>
      <c r="M43" s="137"/>
      <c r="N43" s="137"/>
      <c r="O43" s="137"/>
      <c r="P43" s="137"/>
      <c r="Q43" s="137"/>
      <c r="R43" s="137"/>
      <c r="S43" s="137"/>
      <c r="T43" s="7"/>
      <c r="U43" s="7"/>
      <c r="V43" s="7"/>
      <c r="W43" s="19"/>
      <c r="X43" s="19"/>
      <c r="AB43" s="1"/>
      <c r="AC43" s="1"/>
      <c r="AD43" s="1"/>
      <c r="AE43" s="1"/>
      <c r="AF43" s="213">
        <f>3.01*10^24</f>
        <v>3.0099999999999996E+24</v>
      </c>
      <c r="AG43" s="195"/>
    </row>
    <row r="44" spans="1:33" ht="18" customHeight="1">
      <c r="A44" s="19"/>
      <c r="B44" s="137"/>
      <c r="C44" s="137"/>
      <c r="D44" s="137"/>
      <c r="E44" s="137"/>
      <c r="F44" s="137"/>
      <c r="G44" s="137"/>
      <c r="H44" s="137"/>
      <c r="I44" s="137"/>
      <c r="J44" s="137"/>
      <c r="K44" s="137"/>
      <c r="L44" s="137"/>
      <c r="M44" s="137"/>
      <c r="N44" s="137"/>
      <c r="O44" s="137"/>
      <c r="P44" s="137"/>
      <c r="Q44" s="137"/>
      <c r="R44" s="137"/>
      <c r="S44" s="137"/>
      <c r="T44" s="7"/>
      <c r="U44" s="7"/>
      <c r="V44" s="7"/>
      <c r="W44" s="19"/>
      <c r="X44" s="19"/>
      <c r="Y44" s="1"/>
      <c r="Z44" s="1"/>
      <c r="AA44" s="1"/>
      <c r="AB44" s="1"/>
      <c r="AC44" s="1"/>
      <c r="AD44" s="1"/>
      <c r="AE44" s="1"/>
      <c r="AF44" s="214">
        <v>60</v>
      </c>
      <c r="AG44" s="195"/>
    </row>
    <row r="45" spans="1:33" ht="21" customHeight="1">
      <c r="A45" s="19"/>
      <c r="T45" s="7"/>
      <c r="U45" s="7"/>
      <c r="V45" s="7"/>
      <c r="W45" s="19"/>
      <c r="X45" s="19"/>
      <c r="Y45" s="1"/>
      <c r="Z45" s="1"/>
      <c r="AA45" s="1"/>
      <c r="AB45" s="1"/>
      <c r="AC45" s="1"/>
      <c r="AD45" s="1"/>
      <c r="AE45" s="1"/>
      <c r="AF45" s="215"/>
      <c r="AG45" s="195"/>
    </row>
    <row r="46" spans="1:33" ht="18" customHeight="1">
      <c r="A46" s="19"/>
      <c r="T46" s="7"/>
      <c r="U46" s="7"/>
      <c r="V46" s="7"/>
      <c r="W46" s="19"/>
      <c r="X46" s="19"/>
      <c r="Y46" s="1"/>
      <c r="Z46" s="1"/>
      <c r="AA46" s="1"/>
      <c r="AB46" s="1"/>
      <c r="AC46" s="1"/>
      <c r="AD46" s="1"/>
      <c r="AE46" s="1"/>
      <c r="AF46" s="216">
        <v>1.993355481727575E-23</v>
      </c>
      <c r="AG46" s="195"/>
    </row>
    <row r="47" spans="1:33" ht="15" customHeight="1">
      <c r="A47" s="19"/>
      <c r="T47" s="7"/>
      <c r="U47" s="7"/>
      <c r="V47" s="7"/>
      <c r="W47" s="19"/>
      <c r="X47" s="19"/>
      <c r="Y47" s="1"/>
      <c r="Z47" s="1"/>
      <c r="AA47" s="1"/>
      <c r="AB47" s="1"/>
      <c r="AC47" s="1"/>
      <c r="AD47" s="1"/>
      <c r="AE47" s="1"/>
      <c r="AF47" s="81">
        <v>1.6611295681063124E-24</v>
      </c>
      <c r="AG47" s="195"/>
    </row>
    <row r="48" spans="1:33" ht="21" customHeight="1">
      <c r="A48" s="19"/>
      <c r="T48" s="7"/>
      <c r="U48" s="7"/>
      <c r="V48" s="7"/>
      <c r="W48" s="19"/>
      <c r="X48" s="19"/>
      <c r="Y48" s="1"/>
      <c r="Z48" s="1"/>
      <c r="AA48" s="1"/>
      <c r="AB48" s="1"/>
      <c r="AC48" s="1"/>
      <c r="AD48" s="1"/>
      <c r="AE48" s="1"/>
      <c r="AF48" s="217"/>
      <c r="AG48" s="195"/>
    </row>
    <row r="49" spans="1:33" ht="18" customHeight="1">
      <c r="A49" s="19"/>
      <c r="T49" s="7"/>
      <c r="U49" s="7"/>
      <c r="V49" s="7"/>
      <c r="W49" s="19"/>
      <c r="X49" s="19"/>
      <c r="Y49" s="1"/>
      <c r="Z49" s="1"/>
      <c r="AA49" s="1"/>
      <c r="AB49" s="1"/>
      <c r="AC49" s="1"/>
      <c r="AD49" s="1"/>
      <c r="AE49" s="1"/>
      <c r="AF49" s="218" t="s">
        <v>132</v>
      </c>
      <c r="AG49" s="195"/>
    </row>
    <row r="50" spans="1:33" ht="14.25" customHeight="1">
      <c r="A50" s="19"/>
      <c r="T50" s="7"/>
      <c r="U50" s="7"/>
      <c r="V50" s="7"/>
      <c r="W50" s="19"/>
      <c r="X50" s="19"/>
      <c r="Y50" s="1"/>
      <c r="Z50" s="1"/>
      <c r="AA50" s="1"/>
      <c r="AB50" s="1"/>
      <c r="AC50" s="1"/>
      <c r="AD50" s="1"/>
      <c r="AE50" s="1"/>
      <c r="AF50" s="217"/>
      <c r="AG50" s="195"/>
    </row>
    <row r="51" spans="1:33" ht="21" customHeight="1">
      <c r="A51" s="19"/>
      <c r="T51" s="7"/>
      <c r="U51" s="7"/>
      <c r="V51" s="7"/>
      <c r="W51" s="19"/>
      <c r="X51" s="19"/>
      <c r="Y51" s="1"/>
      <c r="Z51" s="1"/>
      <c r="AA51" s="1"/>
      <c r="AB51" s="1"/>
      <c r="AC51" s="1"/>
      <c r="AD51" s="1"/>
      <c r="AE51" s="1"/>
      <c r="AF51" s="212" t="s">
        <v>154</v>
      </c>
      <c r="AG51" s="195"/>
    </row>
    <row r="52" spans="1:33" ht="18" customHeight="1">
      <c r="A52" s="19"/>
      <c r="T52" s="7"/>
      <c r="U52" s="7"/>
      <c r="V52" s="7"/>
      <c r="W52" s="19"/>
      <c r="X52" s="19"/>
      <c r="Y52" s="1"/>
      <c r="Z52" s="1"/>
      <c r="AA52" s="1"/>
      <c r="AB52" s="1"/>
      <c r="AC52" s="1"/>
      <c r="AD52" s="1"/>
      <c r="AE52" s="1"/>
      <c r="AF52" s="212" t="s">
        <v>155</v>
      </c>
      <c r="AG52" s="195"/>
    </row>
    <row r="53" spans="1:33" ht="14.25" customHeight="1">
      <c r="A53" s="19"/>
      <c r="T53" s="7"/>
      <c r="U53" s="7"/>
      <c r="V53" s="7"/>
      <c r="W53" s="19"/>
      <c r="X53" s="19"/>
      <c r="Y53" s="1"/>
      <c r="Z53" s="1"/>
      <c r="AA53" s="1"/>
      <c r="AB53" s="1"/>
      <c r="AC53" s="1"/>
      <c r="AD53" s="1"/>
      <c r="AE53" s="1"/>
      <c r="AF53" s="212" t="s">
        <v>156</v>
      </c>
      <c r="AG53" s="195"/>
    </row>
    <row r="54" spans="1:33" ht="21" customHeight="1">
      <c r="A54" s="19"/>
      <c r="T54" s="7"/>
      <c r="U54" s="7"/>
      <c r="V54" s="7"/>
      <c r="W54" s="19"/>
      <c r="X54" s="19"/>
      <c r="Y54" s="1"/>
      <c r="Z54" s="1"/>
      <c r="AA54" s="1"/>
      <c r="AB54" s="1"/>
      <c r="AC54" s="1"/>
      <c r="AD54" s="1"/>
      <c r="AE54" s="1"/>
      <c r="AF54" s="212" t="s">
        <v>157</v>
      </c>
      <c r="AG54" s="1"/>
    </row>
    <row r="55" spans="1:32" ht="18" customHeight="1">
      <c r="A55" s="19"/>
      <c r="T55" s="7"/>
      <c r="U55" s="7"/>
      <c r="V55" s="7"/>
      <c r="W55" s="1"/>
      <c r="X55" s="19"/>
      <c r="AF55" s="212" t="s">
        <v>158</v>
      </c>
    </row>
    <row r="56" spans="1:32" ht="14.25" customHeight="1">
      <c r="A56" s="19"/>
      <c r="T56" s="7"/>
      <c r="U56" s="7"/>
      <c r="V56" s="7"/>
      <c r="W56" s="19"/>
      <c r="X56" s="19"/>
      <c r="AF56" s="219"/>
    </row>
    <row r="57" spans="1:32" ht="21" customHeight="1">
      <c r="A57" s="19"/>
      <c r="T57" s="7"/>
      <c r="U57" s="7"/>
      <c r="V57" s="7"/>
      <c r="W57" s="19"/>
      <c r="X57" s="19"/>
      <c r="AF57" s="212" t="s">
        <v>161</v>
      </c>
    </row>
    <row r="58" spans="1:32" ht="12.75">
      <c r="A58" s="19"/>
      <c r="T58" s="7"/>
      <c r="U58" s="344" t="e">
        <f>IF(AND(#REF!=AF2,R20=AF2,#REF!=AF25,N23=AF25,#REF!=AF43),"Μπράβο!!!!!","")</f>
        <v>#REF!</v>
      </c>
      <c r="V58" s="345"/>
      <c r="W58" s="345"/>
      <c r="X58" s="19"/>
      <c r="AF58" s="212" t="s">
        <v>162</v>
      </c>
    </row>
    <row r="59" spans="1:32" ht="12.75">
      <c r="A59" s="19"/>
      <c r="T59" s="7"/>
      <c r="U59" s="345"/>
      <c r="V59" s="345"/>
      <c r="W59" s="345"/>
      <c r="X59" s="19"/>
      <c r="AF59" s="212" t="s">
        <v>163</v>
      </c>
    </row>
    <row r="60" spans="1:32" ht="12.75">
      <c r="A60" s="19"/>
      <c r="T60" s="7"/>
      <c r="U60" s="345"/>
      <c r="V60" s="345"/>
      <c r="W60" s="345"/>
      <c r="X60" s="19"/>
      <c r="AF60" s="212" t="s">
        <v>166</v>
      </c>
    </row>
    <row r="61" spans="1:32" ht="12.75">
      <c r="A61" s="19"/>
      <c r="T61" s="5"/>
      <c r="U61" s="345"/>
      <c r="V61" s="345"/>
      <c r="W61" s="345"/>
      <c r="X61" s="19"/>
      <c r="AF61" s="212" t="s">
        <v>165</v>
      </c>
    </row>
    <row r="62" spans="1:24" ht="12.75">
      <c r="A62" s="19"/>
      <c r="T62" s="19"/>
      <c r="U62" s="19"/>
      <c r="V62" s="19"/>
      <c r="W62" s="19"/>
      <c r="X62" s="19"/>
    </row>
    <row r="63" spans="1:24" ht="12.75">
      <c r="A63" s="19"/>
      <c r="T63" s="19"/>
      <c r="U63" s="19"/>
      <c r="V63" s="19"/>
      <c r="W63" s="19"/>
      <c r="X63" s="19"/>
    </row>
    <row r="64" spans="1:24" ht="12.75">
      <c r="A64" s="19"/>
      <c r="T64" s="19"/>
      <c r="U64" s="19"/>
      <c r="V64" s="19"/>
      <c r="W64" s="19"/>
      <c r="X64" s="19"/>
    </row>
    <row r="65" spans="1:24" ht="12.75">
      <c r="A65" s="19"/>
      <c r="T65" s="19"/>
      <c r="U65" s="19"/>
      <c r="V65" s="19"/>
      <c r="W65" s="19"/>
      <c r="X65" s="19"/>
    </row>
    <row r="66" spans="1:24" ht="12.75">
      <c r="A66" s="19"/>
      <c r="T66" s="19"/>
      <c r="U66" s="19"/>
      <c r="V66" s="19"/>
      <c r="W66" s="19"/>
      <c r="X66" s="19"/>
    </row>
    <row r="67" spans="1:24" ht="12.75">
      <c r="A67" s="19"/>
      <c r="T67" s="19"/>
      <c r="U67" s="19"/>
      <c r="V67" s="19"/>
      <c r="W67" s="19"/>
      <c r="X67" s="19"/>
    </row>
    <row r="68" spans="1:24" ht="12.75">
      <c r="A68" s="19"/>
      <c r="T68" s="19"/>
      <c r="U68" s="19"/>
      <c r="V68" s="19"/>
      <c r="W68" s="19"/>
      <c r="X68" s="19"/>
    </row>
    <row r="69" spans="1:24" ht="12.75">
      <c r="A69" s="19"/>
      <c r="T69" s="19"/>
      <c r="U69" s="19"/>
      <c r="V69" s="19"/>
      <c r="W69" s="19"/>
      <c r="X69" s="19"/>
    </row>
    <row r="70" spans="1:24" ht="12.75">
      <c r="A70" s="19"/>
      <c r="T70" s="19"/>
      <c r="U70" s="19"/>
      <c r="V70" s="19"/>
      <c r="W70" s="19"/>
      <c r="X70" s="19"/>
    </row>
    <row r="71" spans="1:24" ht="12.75">
      <c r="A71" s="137"/>
      <c r="T71" s="137"/>
      <c r="U71" s="137"/>
      <c r="V71" s="137"/>
      <c r="W71" s="137"/>
      <c r="X71" s="137"/>
    </row>
    <row r="72" spans="1:24" ht="12.75">
      <c r="A72" s="137"/>
      <c r="T72" s="137"/>
      <c r="U72" s="137"/>
      <c r="V72" s="137"/>
      <c r="W72" s="137"/>
      <c r="X72" s="137"/>
    </row>
    <row r="73" spans="1:24" ht="12.75">
      <c r="A73" s="137"/>
      <c r="T73" s="137"/>
      <c r="U73" s="137"/>
      <c r="V73" s="137"/>
      <c r="W73" s="137"/>
      <c r="X73" s="137"/>
    </row>
    <row r="74" spans="1:24" ht="12.75">
      <c r="A74" s="137"/>
      <c r="T74" s="137"/>
      <c r="U74" s="137"/>
      <c r="V74" s="137"/>
      <c r="W74" s="137"/>
      <c r="X74" s="137"/>
    </row>
    <row r="75" spans="1:24" ht="12.75">
      <c r="A75" s="137"/>
      <c r="T75" s="137"/>
      <c r="U75" s="137"/>
      <c r="V75" s="137"/>
      <c r="W75" s="137"/>
      <c r="X75" s="137"/>
    </row>
    <row r="76" spans="1:24" ht="12.75">
      <c r="A76" s="137"/>
      <c r="T76" s="137"/>
      <c r="U76" s="137"/>
      <c r="V76" s="137"/>
      <c r="W76" s="137"/>
      <c r="X76" s="137"/>
    </row>
    <row r="77" spans="1:24" ht="12.75">
      <c r="A77" s="137"/>
      <c r="T77" s="137"/>
      <c r="U77" s="137"/>
      <c r="V77" s="137"/>
      <c r="W77" s="137"/>
      <c r="X77" s="137"/>
    </row>
    <row r="78" spans="1:24" ht="12.75">
      <c r="A78" s="137"/>
      <c r="T78" s="137"/>
      <c r="U78" s="137"/>
      <c r="V78" s="137"/>
      <c r="W78" s="137"/>
      <c r="X78" s="137"/>
    </row>
    <row r="79" spans="1:24" ht="12.75">
      <c r="A79" s="137"/>
      <c r="T79" s="137"/>
      <c r="U79" s="137"/>
      <c r="V79" s="137"/>
      <c r="W79" s="137"/>
      <c r="X79" s="137"/>
    </row>
    <row r="80" spans="1:24" ht="12.75">
      <c r="A80" s="137"/>
      <c r="T80" s="137"/>
      <c r="U80" s="137"/>
      <c r="V80" s="137"/>
      <c r="W80" s="137"/>
      <c r="X80" s="137"/>
    </row>
    <row r="81" spans="1:24" ht="12.75">
      <c r="A81" s="137"/>
      <c r="T81" s="137"/>
      <c r="U81" s="137"/>
      <c r="V81" s="137"/>
      <c r="W81" s="137"/>
      <c r="X81" s="137"/>
    </row>
  </sheetData>
  <sheetProtection password="CF7A" sheet="1" objects="1" scenarios="1"/>
  <mergeCells count="49">
    <mergeCell ref="C14:H14"/>
    <mergeCell ref="C17:H17"/>
    <mergeCell ref="C20:H20"/>
    <mergeCell ref="C5:D5"/>
    <mergeCell ref="F5:I5"/>
    <mergeCell ref="C8:H8"/>
    <mergeCell ref="C11:H11"/>
    <mergeCell ref="C12:H13"/>
    <mergeCell ref="C15:H16"/>
    <mergeCell ref="C9:H10"/>
    <mergeCell ref="U58:W61"/>
    <mergeCell ref="C18:H19"/>
    <mergeCell ref="I18:J18"/>
    <mergeCell ref="K18:K19"/>
    <mergeCell ref="L18:L19"/>
    <mergeCell ref="M18:Q19"/>
    <mergeCell ref="I19:J19"/>
    <mergeCell ref="F23:L23"/>
    <mergeCell ref="R18:R19"/>
    <mergeCell ref="I9:J9"/>
    <mergeCell ref="I15:J15"/>
    <mergeCell ref="K15:K16"/>
    <mergeCell ref="I12:J12"/>
    <mergeCell ref="K12:K13"/>
    <mergeCell ref="I16:J16"/>
    <mergeCell ref="R6:R7"/>
    <mergeCell ref="L6:L7"/>
    <mergeCell ref="C3:R4"/>
    <mergeCell ref="I13:J13"/>
    <mergeCell ref="C6:H7"/>
    <mergeCell ref="M9:Q10"/>
    <mergeCell ref="I10:J10"/>
    <mergeCell ref="J5:M5"/>
    <mergeCell ref="K9:K10"/>
    <mergeCell ref="L9:L10"/>
    <mergeCell ref="M6:Q7"/>
    <mergeCell ref="I7:J7"/>
    <mergeCell ref="I6:J6"/>
    <mergeCell ref="K6:K7"/>
    <mergeCell ref="U21:W24"/>
    <mergeCell ref="R9:R10"/>
    <mergeCell ref="L15:L16"/>
    <mergeCell ref="R15:R16"/>
    <mergeCell ref="L12:L13"/>
    <mergeCell ref="M15:Q16"/>
    <mergeCell ref="M12:Q13"/>
    <mergeCell ref="R12:R13"/>
    <mergeCell ref="J22:L22"/>
    <mergeCell ref="N23:R23"/>
  </mergeCells>
  <conditionalFormatting sqref="I20 L18:L19">
    <cfRule type="cellIs" priority="1" dxfId="3" operator="equal" stopIfTrue="1">
      <formula>128</formula>
    </cfRule>
  </conditionalFormatting>
  <conditionalFormatting sqref="I8 L6:L7">
    <cfRule type="cellIs" priority="2" dxfId="3" operator="equal" stopIfTrue="1">
      <formula>32</formula>
    </cfRule>
  </conditionalFormatting>
  <conditionalFormatting sqref="I7:J7 I10:J10 I13:J13 I16:J16 I19:J19 E5">
    <cfRule type="cellIs" priority="3" dxfId="3" operator="equal" stopIfTrue="1">
      <formula>1.66E-24</formula>
    </cfRule>
  </conditionalFormatting>
  <conditionalFormatting sqref="I6:J6">
    <cfRule type="cellIs" priority="4" dxfId="3" operator="equal" stopIfTrue="1">
      <formula>5.31E-23</formula>
    </cfRule>
  </conditionalFormatting>
  <conditionalFormatting sqref="C23">
    <cfRule type="cellIs" priority="5" dxfId="6" operator="equal" stopIfTrue="1">
      <formula>$AF$7</formula>
    </cfRule>
  </conditionalFormatting>
  <conditionalFormatting sqref="I17 L15:L16">
    <cfRule type="cellIs" priority="6" dxfId="3" operator="equal" stopIfTrue="1">
      <formula>17</formula>
    </cfRule>
  </conditionalFormatting>
  <conditionalFormatting sqref="I14 L12:L13">
    <cfRule type="cellIs" priority="7" dxfId="3" operator="equal" stopIfTrue="1">
      <formula>18</formula>
    </cfRule>
  </conditionalFormatting>
  <conditionalFormatting sqref="I11 L9:L10">
    <cfRule type="cellIs" priority="8" dxfId="3" operator="equal" stopIfTrue="1">
      <formula>28</formula>
    </cfRule>
  </conditionalFormatting>
  <conditionalFormatting sqref="I9:J9">
    <cfRule type="cellIs" priority="9" dxfId="3" operator="equal" stopIfTrue="1">
      <formula>4.64E-23</formula>
    </cfRule>
  </conditionalFormatting>
  <conditionalFormatting sqref="I12:J12">
    <cfRule type="cellIs" priority="10" dxfId="3" operator="equal" stopIfTrue="1">
      <formula>2.99E-23</formula>
    </cfRule>
  </conditionalFormatting>
  <conditionalFormatting sqref="I15:J15">
    <cfRule type="cellIs" priority="11" dxfId="3" operator="equal" stopIfTrue="1">
      <formula>2.82E-23</formula>
    </cfRule>
  </conditionalFormatting>
  <conditionalFormatting sqref="I18:J18">
    <cfRule type="cellIs" priority="12" dxfId="3" operator="equal" stopIfTrue="1">
      <formula>2.12E-22</formula>
    </cfRule>
  </conditionalFormatting>
  <conditionalFormatting sqref="E23">
    <cfRule type="cellIs" priority="13" dxfId="7" operator="equal" stopIfTrue="1">
      <formula>$AF$10</formula>
    </cfRule>
  </conditionalFormatting>
  <conditionalFormatting sqref="J22:L22">
    <cfRule type="cellIs" priority="14" dxfId="11" operator="equal" stopIfTrue="1">
      <formula>$AF$29</formula>
    </cfRule>
  </conditionalFormatting>
  <conditionalFormatting sqref="F23:L23">
    <cfRule type="cellIs" priority="15" dxfId="7" operator="equal" stopIfTrue="1">
      <formula>$AF$38</formula>
    </cfRule>
  </conditionalFormatting>
  <conditionalFormatting sqref="N23:R23">
    <cfRule type="cellIs" priority="16" dxfId="12" operator="equal" stopIfTrue="1">
      <formula>$AF$25</formula>
    </cfRule>
  </conditionalFormatting>
  <conditionalFormatting sqref="U58:W61 U21:W24">
    <cfRule type="cellIs" priority="17" dxfId="9" operator="equal" stopIfTrue="1">
      <formula>$BB$21</formula>
    </cfRule>
  </conditionalFormatting>
  <conditionalFormatting sqref="R6:R20">
    <cfRule type="cellIs" priority="18" dxfId="13" operator="equal" stopIfTrue="1">
      <formula>$AF$2</formula>
    </cfRule>
  </conditionalFormatting>
  <conditionalFormatting sqref="R5">
    <cfRule type="cellIs" priority="19" dxfId="10" operator="equal" stopIfTrue="1">
      <formula>$AF$2</formula>
    </cfRule>
  </conditionalFormatting>
  <conditionalFormatting sqref="J5:M5">
    <cfRule type="cellIs" priority="20" dxfId="3" operator="equal" stopIfTrue="1">
      <formula>$AF$54</formula>
    </cfRule>
  </conditionalFormatting>
  <dataValidations count="6">
    <dataValidation type="list" allowBlank="1" showInputMessage="1" showErrorMessage="1" sqref="C23">
      <formula1>$AF$4:$AF$8</formula1>
    </dataValidation>
    <dataValidation type="list" allowBlank="1" showInputMessage="1" showErrorMessage="1" sqref="E23">
      <formula1>$AF$10:$AF$14</formula1>
    </dataValidation>
    <dataValidation type="list" allowBlank="1" showInputMessage="1" showErrorMessage="1" sqref="N23">
      <formula1>$AF$22:$AF$26</formula1>
    </dataValidation>
    <dataValidation type="list" allowBlank="1" showInputMessage="1" showErrorMessage="1" sqref="J22">
      <formula1>$AF$28:$AF$32</formula1>
    </dataValidation>
    <dataValidation type="list" allowBlank="1" showInputMessage="1" showErrorMessage="1" sqref="F23:J23">
      <formula1>$AF$34:$AF$38</formula1>
    </dataValidation>
    <dataValidation type="list" allowBlank="1" showInputMessage="1" showErrorMessage="1" sqref="J5">
      <formula1>$AF$51:$AF$55</formula1>
    </dataValidation>
  </dataValidation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E71"/>
  <sheetViews>
    <sheetView showZeros="0" workbookViewId="0" topLeftCell="A1">
      <selection activeCell="A1" sqref="A1"/>
    </sheetView>
  </sheetViews>
  <sheetFormatPr defaultColWidth="9.140625" defaultRowHeight="12.75"/>
  <cols>
    <col min="1" max="1" width="1.7109375" style="0" customWidth="1"/>
    <col min="2" max="2" width="2.7109375" style="0" customWidth="1"/>
    <col min="3" max="3" width="12.7109375" style="0" customWidth="1"/>
    <col min="4" max="4" width="4.421875" style="0" customWidth="1"/>
    <col min="5" max="5" width="7.7109375" style="0" customWidth="1"/>
    <col min="6" max="7" width="2.7109375" style="0" customWidth="1"/>
    <col min="8" max="8" width="3.140625" style="0" customWidth="1"/>
    <col min="9" max="9" width="4.28125" style="0" customWidth="1"/>
    <col min="10" max="10" width="6.7109375" style="0" customWidth="1"/>
    <col min="11" max="11" width="5.7109375" style="0" customWidth="1"/>
    <col min="12" max="12" width="2.57421875" style="0" customWidth="1"/>
    <col min="13" max="13" width="5.7109375" style="0" customWidth="1"/>
    <col min="14" max="14" width="4.57421875" style="0" customWidth="1"/>
    <col min="15" max="15" width="3.7109375" style="0" customWidth="1"/>
    <col min="16" max="16" width="2.7109375" style="0" customWidth="1"/>
    <col min="17" max="17" width="5.140625" style="0" customWidth="1"/>
    <col min="18" max="18" width="4.8515625" style="0" customWidth="1"/>
    <col min="19" max="19" width="5.8515625" style="0" customWidth="1"/>
    <col min="20" max="20" width="2.7109375" style="0" customWidth="1"/>
    <col min="21" max="21" width="3.7109375" style="0" customWidth="1"/>
    <col min="22" max="24" width="7.7109375" style="0" customWidth="1"/>
    <col min="25" max="25" width="5.7109375" style="0" customWidth="1"/>
  </cols>
  <sheetData>
    <row r="1" spans="1:57" ht="15" customHeight="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BA1" s="1"/>
      <c r="BB1" s="1"/>
      <c r="BC1" s="1"/>
      <c r="BD1" s="1"/>
      <c r="BE1" s="1"/>
    </row>
    <row r="2" spans="1:57" ht="20.25">
      <c r="A2" s="19"/>
      <c r="B2" s="2"/>
      <c r="C2" s="3"/>
      <c r="D2" s="3"/>
      <c r="E2" s="3"/>
      <c r="F2" s="3"/>
      <c r="G2" s="3"/>
      <c r="H2" s="3"/>
      <c r="I2" s="3"/>
      <c r="J2" s="3"/>
      <c r="K2" s="3"/>
      <c r="L2" s="3"/>
      <c r="M2" s="3"/>
      <c r="N2" s="3"/>
      <c r="O2" s="3"/>
      <c r="P2" s="3"/>
      <c r="Q2" s="3"/>
      <c r="R2" s="3"/>
      <c r="S2" s="3"/>
      <c r="T2" s="4"/>
      <c r="U2" s="7"/>
      <c r="V2" s="7"/>
      <c r="W2" s="7"/>
      <c r="X2" s="34"/>
      <c r="Y2" s="6"/>
      <c r="Z2" s="19"/>
      <c r="AA2" s="19"/>
      <c r="AB2" s="19"/>
      <c r="AC2" s="19"/>
      <c r="BA2" s="1"/>
      <c r="BB2" s="123">
        <v>6.02E+23</v>
      </c>
      <c r="BC2" s="124"/>
      <c r="BD2" s="144"/>
      <c r="BE2" s="1"/>
    </row>
    <row r="3" spans="1:57" ht="18.75" customHeight="1">
      <c r="A3" s="19"/>
      <c r="B3" s="5"/>
      <c r="C3" s="244" t="s">
        <v>4</v>
      </c>
      <c r="D3" s="297"/>
      <c r="E3" s="244" t="s">
        <v>1</v>
      </c>
      <c r="F3" s="245"/>
      <c r="G3" s="297"/>
      <c r="H3" s="244" t="s">
        <v>2</v>
      </c>
      <c r="I3" s="259"/>
      <c r="J3" s="297"/>
      <c r="K3" s="244" t="s">
        <v>22</v>
      </c>
      <c r="L3" s="245"/>
      <c r="M3" s="297"/>
      <c r="N3" s="244" t="s">
        <v>10</v>
      </c>
      <c r="O3" s="259"/>
      <c r="P3" s="259"/>
      <c r="Q3" s="297"/>
      <c r="R3" s="312" t="s">
        <v>136</v>
      </c>
      <c r="S3" s="480"/>
      <c r="T3" s="24"/>
      <c r="U3" s="6"/>
      <c r="V3" s="7"/>
      <c r="W3" s="7"/>
      <c r="X3" s="34"/>
      <c r="Y3" s="6"/>
      <c r="Z3" s="19"/>
      <c r="AA3" s="19"/>
      <c r="AB3" s="19"/>
      <c r="AC3" s="19"/>
      <c r="BA3" s="1"/>
      <c r="BB3" s="114">
        <f>(12/6.02E+23)/12</f>
        <v>1.661129568106312E-24</v>
      </c>
      <c r="BC3" s="124"/>
      <c r="BD3" s="144"/>
      <c r="BE3" s="1"/>
    </row>
    <row r="4" spans="1:57" ht="17.25" customHeight="1">
      <c r="A4" s="19"/>
      <c r="B4" s="5"/>
      <c r="C4" s="282"/>
      <c r="D4" s="284"/>
      <c r="E4" s="282"/>
      <c r="F4" s="460"/>
      <c r="G4" s="284"/>
      <c r="H4" s="285"/>
      <c r="I4" s="283"/>
      <c r="J4" s="284"/>
      <c r="K4" s="282"/>
      <c r="L4" s="460"/>
      <c r="M4" s="284"/>
      <c r="N4" s="285"/>
      <c r="O4" s="283"/>
      <c r="P4" s="283"/>
      <c r="Q4" s="284"/>
      <c r="R4" s="319"/>
      <c r="S4" s="318"/>
      <c r="T4" s="24"/>
      <c r="U4" s="6"/>
      <c r="V4" s="7"/>
      <c r="W4" s="7"/>
      <c r="X4" s="34"/>
      <c r="Y4" s="6"/>
      <c r="Z4" s="19"/>
      <c r="AA4" s="19"/>
      <c r="AB4" s="19"/>
      <c r="AC4" s="19"/>
      <c r="BA4" s="1"/>
      <c r="BB4" s="115" t="s">
        <v>0</v>
      </c>
      <c r="BC4" s="124"/>
      <c r="BD4" s="144"/>
      <c r="BE4" s="1"/>
    </row>
    <row r="5" spans="1:57" ht="18.75" customHeight="1">
      <c r="A5" s="19"/>
      <c r="B5" s="5"/>
      <c r="C5" s="246"/>
      <c r="D5" s="288"/>
      <c r="E5" s="246"/>
      <c r="F5" s="247"/>
      <c r="G5" s="288"/>
      <c r="H5" s="287"/>
      <c r="I5" s="260"/>
      <c r="J5" s="288"/>
      <c r="K5" s="246"/>
      <c r="L5" s="247"/>
      <c r="M5" s="288"/>
      <c r="N5" s="287"/>
      <c r="O5" s="260"/>
      <c r="P5" s="260"/>
      <c r="Q5" s="288"/>
      <c r="R5" s="320"/>
      <c r="S5" s="321"/>
      <c r="T5" s="24"/>
      <c r="U5" s="6"/>
      <c r="V5" s="7"/>
      <c r="W5" s="7"/>
      <c r="X5" s="34"/>
      <c r="Y5" s="6"/>
      <c r="Z5" s="19"/>
      <c r="AA5" s="19"/>
      <c r="AB5" s="19"/>
      <c r="AC5" s="19"/>
      <c r="BA5" s="1"/>
      <c r="BB5" s="124">
        <f>ROUND(1/1.66E-24,2)</f>
        <v>6.02409638554217E+23</v>
      </c>
      <c r="BC5" s="124"/>
      <c r="BD5" s="144"/>
      <c r="BE5" s="1"/>
    </row>
    <row r="6" spans="1:57" ht="26.25">
      <c r="A6" s="19"/>
      <c r="B6" s="5"/>
      <c r="C6" s="461"/>
      <c r="D6" s="464"/>
      <c r="E6" s="461"/>
      <c r="F6" s="462"/>
      <c r="G6" s="463"/>
      <c r="H6" s="466">
        <f>IF(E6=0,0,C6/E6)</f>
        <v>0</v>
      </c>
      <c r="I6" s="467"/>
      <c r="J6" s="468"/>
      <c r="K6" s="329"/>
      <c r="L6" s="465"/>
      <c r="M6" s="330"/>
      <c r="N6" s="469">
        <f>IF(OR(E6=0,K6=0),0,(C6/E6)/K6)</f>
        <v>0</v>
      </c>
      <c r="O6" s="470"/>
      <c r="P6" s="470"/>
      <c r="Q6" s="471"/>
      <c r="R6" s="80"/>
      <c r="S6" s="175">
        <f>IF(N6=2,BB4,0)</f>
        <v>0</v>
      </c>
      <c r="T6" s="24"/>
      <c r="U6" s="6"/>
      <c r="W6" s="7"/>
      <c r="X6" s="34"/>
      <c r="Y6" s="6"/>
      <c r="Z6" s="19"/>
      <c r="AA6" s="19"/>
      <c r="AB6" s="19"/>
      <c r="AC6" s="19"/>
      <c r="BA6" s="1"/>
      <c r="BB6" s="125">
        <v>1.66E-24</v>
      </c>
      <c r="BC6" s="124"/>
      <c r="BD6" s="144"/>
      <c r="BE6" s="1"/>
    </row>
    <row r="7" spans="1:57" ht="21" customHeight="1">
      <c r="A7" s="19"/>
      <c r="B7" s="5"/>
      <c r="C7" s="244" t="s">
        <v>25</v>
      </c>
      <c r="D7" s="245"/>
      <c r="E7" s="442"/>
      <c r="F7" s="442"/>
      <c r="G7" s="442"/>
      <c r="H7" s="442"/>
      <c r="I7" s="442"/>
      <c r="K7" s="17"/>
      <c r="L7" s="188" t="s">
        <v>26</v>
      </c>
      <c r="M7" s="188"/>
      <c r="N7" s="58"/>
      <c r="O7" s="58"/>
      <c r="P7" s="58"/>
      <c r="Q7" s="59"/>
      <c r="R7" s="80"/>
      <c r="S7" s="189">
        <f>IF(K7=2,BB4,0)</f>
        <v>0</v>
      </c>
      <c r="T7" s="24"/>
      <c r="U7" s="6"/>
      <c r="V7" s="6"/>
      <c r="W7" s="6"/>
      <c r="X7" s="34"/>
      <c r="Y7" s="6"/>
      <c r="Z7" s="19"/>
      <c r="AA7" s="19"/>
      <c r="AB7" s="19"/>
      <c r="AC7" s="19"/>
      <c r="BA7" s="1"/>
      <c r="BB7" s="83" t="s">
        <v>75</v>
      </c>
      <c r="BC7" s="84">
        <v>16</v>
      </c>
      <c r="BD7" s="144" t="s">
        <v>79</v>
      </c>
      <c r="BE7" s="1"/>
    </row>
    <row r="8" spans="1:57" ht="18" customHeight="1">
      <c r="A8" s="19"/>
      <c r="B8" s="5"/>
      <c r="C8" s="348" t="s">
        <v>129</v>
      </c>
      <c r="D8" s="349"/>
      <c r="E8" s="349"/>
      <c r="F8" s="349"/>
      <c r="G8" s="349"/>
      <c r="H8" s="349"/>
      <c r="I8" s="349"/>
      <c r="J8" s="349"/>
      <c r="K8" s="349"/>
      <c r="L8" s="349"/>
      <c r="M8" s="349"/>
      <c r="N8" s="349"/>
      <c r="O8" s="349"/>
      <c r="P8" s="349"/>
      <c r="Q8" s="349"/>
      <c r="R8" s="349"/>
      <c r="S8" s="350"/>
      <c r="T8" s="24"/>
      <c r="U8" s="6"/>
      <c r="V8" s="6"/>
      <c r="W8" s="6"/>
      <c r="X8" s="34"/>
      <c r="Y8" s="6"/>
      <c r="Z8" s="19"/>
      <c r="AA8" s="19"/>
      <c r="AB8" s="19"/>
      <c r="AC8" s="19"/>
      <c r="BA8" s="1"/>
      <c r="BB8" s="85" t="s">
        <v>77</v>
      </c>
      <c r="BC8" s="86">
        <v>14</v>
      </c>
      <c r="BD8" s="144" t="s">
        <v>80</v>
      </c>
      <c r="BE8" s="1"/>
    </row>
    <row r="9" spans="1:57" ht="18" customHeight="1" thickBot="1">
      <c r="A9" s="19"/>
      <c r="B9" s="5"/>
      <c r="C9" s="282" t="s">
        <v>130</v>
      </c>
      <c r="D9" s="424"/>
      <c r="E9" s="425"/>
      <c r="F9" s="190" t="s">
        <v>26</v>
      </c>
      <c r="G9" s="364" t="s">
        <v>8</v>
      </c>
      <c r="H9" s="434">
        <f>IF(D10=0,0,(ROUND(D9/D10,0)))</f>
        <v>0</v>
      </c>
      <c r="I9" s="435"/>
      <c r="J9" s="432">
        <f>IF(H9=500,"καραμέλες","")</f>
      </c>
      <c r="K9" s="433"/>
      <c r="L9" s="433"/>
      <c r="M9" s="60"/>
      <c r="N9" s="60"/>
      <c r="O9" s="60"/>
      <c r="P9" s="60"/>
      <c r="Q9" s="61"/>
      <c r="R9" s="80"/>
      <c r="S9" s="419">
        <f>IF(H9=500,BB4,0)</f>
        <v>0</v>
      </c>
      <c r="T9" s="24"/>
      <c r="U9" s="6"/>
      <c r="V9" s="6"/>
      <c r="W9" s="6"/>
      <c r="X9" s="34"/>
      <c r="Y9" s="6"/>
      <c r="Z9" s="19"/>
      <c r="AA9" s="19"/>
      <c r="AB9" s="19"/>
      <c r="AC9" s="19"/>
      <c r="BA9" s="1"/>
      <c r="BB9" s="85" t="s">
        <v>76</v>
      </c>
      <c r="BC9" s="86">
        <v>23</v>
      </c>
      <c r="BD9" s="144" t="s">
        <v>81</v>
      </c>
      <c r="BE9" s="1"/>
    </row>
    <row r="10" spans="1:57" ht="18" customHeight="1">
      <c r="A10" s="19"/>
      <c r="B10" s="5"/>
      <c r="C10" s="363"/>
      <c r="D10" s="426"/>
      <c r="E10" s="427"/>
      <c r="F10" s="187" t="s">
        <v>26</v>
      </c>
      <c r="G10" s="365"/>
      <c r="H10" s="436"/>
      <c r="I10" s="437"/>
      <c r="J10" s="433"/>
      <c r="K10" s="433"/>
      <c r="L10" s="433"/>
      <c r="M10" s="60"/>
      <c r="N10" s="60"/>
      <c r="O10" s="60"/>
      <c r="P10" s="60"/>
      <c r="Q10" s="61"/>
      <c r="R10" s="80"/>
      <c r="S10" s="420"/>
      <c r="T10" s="24"/>
      <c r="U10" s="6"/>
      <c r="V10" s="6"/>
      <c r="W10" s="6"/>
      <c r="X10" s="34"/>
      <c r="Y10" s="6"/>
      <c r="Z10" s="19"/>
      <c r="AA10" s="19"/>
      <c r="AB10" s="19"/>
      <c r="AC10" s="19"/>
      <c r="BA10" s="1"/>
      <c r="BB10" s="83" t="s">
        <v>78</v>
      </c>
      <c r="BC10" s="86">
        <v>32</v>
      </c>
      <c r="BD10" s="144" t="s">
        <v>82</v>
      </c>
      <c r="BE10" s="1"/>
    </row>
    <row r="11" spans="1:57" ht="18" customHeight="1">
      <c r="A11" s="19"/>
      <c r="B11" s="5"/>
      <c r="C11" s="366" t="s">
        <v>135</v>
      </c>
      <c r="D11" s="367"/>
      <c r="E11" s="367"/>
      <c r="F11" s="367"/>
      <c r="G11" s="367"/>
      <c r="H11" s="367"/>
      <c r="I11" s="367"/>
      <c r="J11" s="367"/>
      <c r="K11" s="367"/>
      <c r="L11" s="367"/>
      <c r="M11" s="367"/>
      <c r="N11" s="367"/>
      <c r="O11" s="367"/>
      <c r="P11" s="367"/>
      <c r="Q11" s="367"/>
      <c r="R11" s="367"/>
      <c r="S11" s="368"/>
      <c r="T11" s="24"/>
      <c r="U11" s="6"/>
      <c r="V11" s="6"/>
      <c r="W11" s="6"/>
      <c r="X11" s="34"/>
      <c r="Y11" s="6"/>
      <c r="Z11" s="19"/>
      <c r="AA11" s="19"/>
      <c r="AB11" s="19"/>
      <c r="AC11" s="19"/>
      <c r="BA11" s="1"/>
      <c r="BB11" s="85" t="s">
        <v>84</v>
      </c>
      <c r="BC11" s="86">
        <v>80</v>
      </c>
      <c r="BD11" s="144" t="s">
        <v>83</v>
      </c>
      <c r="BE11" s="1"/>
    </row>
    <row r="12" spans="1:57" ht="18" customHeight="1">
      <c r="A12" s="19"/>
      <c r="B12" s="5"/>
      <c r="C12" s="369"/>
      <c r="D12" s="370"/>
      <c r="E12" s="370"/>
      <c r="F12" s="370"/>
      <c r="G12" s="370"/>
      <c r="H12" s="370"/>
      <c r="I12" s="370"/>
      <c r="J12" s="370"/>
      <c r="K12" s="370"/>
      <c r="L12" s="370"/>
      <c r="M12" s="370"/>
      <c r="N12" s="370"/>
      <c r="O12" s="370"/>
      <c r="P12" s="370"/>
      <c r="Q12" s="370"/>
      <c r="R12" s="370"/>
      <c r="S12" s="371"/>
      <c r="T12" s="24"/>
      <c r="U12" s="6"/>
      <c r="V12" s="6"/>
      <c r="W12" s="6"/>
      <c r="X12" s="34"/>
      <c r="Y12" s="6"/>
      <c r="Z12" s="19"/>
      <c r="AA12" s="19"/>
      <c r="AB12" s="19"/>
      <c r="AC12" s="19"/>
      <c r="BA12" s="1"/>
      <c r="BB12" s="85" t="s">
        <v>91</v>
      </c>
      <c r="BC12" s="86"/>
      <c r="BD12" s="144"/>
      <c r="BE12" s="1"/>
    </row>
    <row r="13" spans="1:57" ht="20.25" customHeight="1">
      <c r="A13" s="19"/>
      <c r="B13" s="5"/>
      <c r="C13" s="440" t="s">
        <v>172</v>
      </c>
      <c r="D13" s="441"/>
      <c r="E13" s="441"/>
      <c r="F13" s="441"/>
      <c r="G13" s="441"/>
      <c r="H13" s="441"/>
      <c r="I13" s="441"/>
      <c r="J13" s="441"/>
      <c r="K13" s="441"/>
      <c r="L13" s="441"/>
      <c r="M13" s="441"/>
      <c r="N13" s="207"/>
      <c r="O13" s="256" t="s">
        <v>149</v>
      </c>
      <c r="P13" s="256"/>
      <c r="Q13" s="351"/>
      <c r="R13" s="208"/>
      <c r="S13" s="171">
        <f>IF(N13=500,BB4,0)</f>
        <v>0</v>
      </c>
      <c r="T13" s="24"/>
      <c r="U13" s="6"/>
      <c r="V13" s="6"/>
      <c r="W13" s="6"/>
      <c r="X13" s="34"/>
      <c r="Y13" s="6"/>
      <c r="Z13" s="19"/>
      <c r="AA13" s="19"/>
      <c r="AB13" s="19"/>
      <c r="AC13" s="19"/>
      <c r="BA13" s="1"/>
      <c r="BB13" s="85" t="s">
        <v>92</v>
      </c>
      <c r="BC13" s="86"/>
      <c r="BD13" s="144"/>
      <c r="BE13" s="1"/>
    </row>
    <row r="14" spans="1:57" ht="20.25" customHeight="1">
      <c r="A14" s="19"/>
      <c r="B14" s="5"/>
      <c r="C14" s="355" t="s">
        <v>150</v>
      </c>
      <c r="D14" s="356"/>
      <c r="E14" s="356"/>
      <c r="F14" s="357"/>
      <c r="G14" s="357"/>
      <c r="H14" s="358"/>
      <c r="I14" s="359"/>
      <c r="J14" s="438" t="s">
        <v>149</v>
      </c>
      <c r="K14" s="439"/>
      <c r="L14" s="162"/>
      <c r="M14" s="126"/>
      <c r="N14" s="164"/>
      <c r="O14" s="126"/>
      <c r="P14" s="126"/>
      <c r="Q14" s="159"/>
      <c r="R14" s="80"/>
      <c r="S14" s="171">
        <f>IF(H14=500,BB4,0)</f>
        <v>0</v>
      </c>
      <c r="T14" s="24"/>
      <c r="U14" s="6"/>
      <c r="V14" s="6"/>
      <c r="W14" s="6"/>
      <c r="X14" s="34"/>
      <c r="Y14" s="6"/>
      <c r="Z14" s="19"/>
      <c r="AA14" s="19"/>
      <c r="AB14" s="19"/>
      <c r="AC14" s="19"/>
      <c r="BA14" s="1"/>
      <c r="BB14" s="85" t="s">
        <v>93</v>
      </c>
      <c r="BC14" s="86"/>
      <c r="BD14" s="144"/>
      <c r="BE14" s="1"/>
    </row>
    <row r="15" spans="1:57" ht="19.5" customHeight="1">
      <c r="A15" s="19"/>
      <c r="B15" s="5"/>
      <c r="C15" s="360" t="s">
        <v>31</v>
      </c>
      <c r="D15" s="361"/>
      <c r="E15" s="273"/>
      <c r="F15" s="362"/>
      <c r="G15" s="362"/>
      <c r="H15" s="252"/>
      <c r="I15" s="254"/>
      <c r="J15" s="173" t="s">
        <v>131</v>
      </c>
      <c r="K15" s="172"/>
      <c r="L15" s="156"/>
      <c r="M15" s="156"/>
      <c r="N15" s="156"/>
      <c r="O15" s="156"/>
      <c r="P15" s="156"/>
      <c r="Q15" s="160"/>
      <c r="R15" s="80"/>
      <c r="S15" s="171">
        <f>IF(H15=1,BB4,0)</f>
        <v>0</v>
      </c>
      <c r="T15" s="24"/>
      <c r="U15" s="6"/>
      <c r="V15" s="7"/>
      <c r="W15" s="7"/>
      <c r="X15" s="34"/>
      <c r="Y15" s="6"/>
      <c r="Z15" s="19"/>
      <c r="AA15" s="19"/>
      <c r="AB15" s="19"/>
      <c r="AC15" s="19"/>
      <c r="BA15" s="1"/>
      <c r="BB15" s="83" t="s">
        <v>94</v>
      </c>
      <c r="BC15" s="86"/>
      <c r="BD15" s="144"/>
      <c r="BE15" s="1"/>
    </row>
    <row r="16" spans="1:57" ht="18" customHeight="1">
      <c r="A16" s="19"/>
      <c r="B16" s="5"/>
      <c r="C16" s="156"/>
      <c r="D16" s="156"/>
      <c r="E16" s="156"/>
      <c r="F16" s="156"/>
      <c r="G16" s="156"/>
      <c r="H16" s="156"/>
      <c r="I16" s="156"/>
      <c r="J16" s="156"/>
      <c r="K16" s="156"/>
      <c r="L16" s="156"/>
      <c r="M16" s="156"/>
      <c r="N16" s="156"/>
      <c r="O16" s="156"/>
      <c r="P16" s="156"/>
      <c r="Q16" s="156"/>
      <c r="R16" s="156"/>
      <c r="S16" s="6"/>
      <c r="T16" s="24"/>
      <c r="U16" s="6"/>
      <c r="V16" s="7"/>
      <c r="W16" s="7"/>
      <c r="X16" s="34"/>
      <c r="Y16" s="6"/>
      <c r="Z16" s="19"/>
      <c r="AA16" s="19"/>
      <c r="AB16" s="19"/>
      <c r="AC16" s="19"/>
      <c r="BA16" s="1"/>
      <c r="BB16" s="83" t="s">
        <v>144</v>
      </c>
      <c r="BC16" s="84"/>
      <c r="BD16" s="144"/>
      <c r="BE16" s="1"/>
    </row>
    <row r="17" spans="1:57" ht="13.5" customHeight="1">
      <c r="A17" s="19"/>
      <c r="B17" s="5"/>
      <c r="C17" s="379" t="s">
        <v>5</v>
      </c>
      <c r="D17" s="279" t="s">
        <v>3</v>
      </c>
      <c r="E17" s="331"/>
      <c r="F17" s="332"/>
      <c r="G17" s="279" t="s">
        <v>6</v>
      </c>
      <c r="H17" s="374"/>
      <c r="I17" s="374"/>
      <c r="J17" s="375"/>
      <c r="K17" s="279" t="s">
        <v>23</v>
      </c>
      <c r="L17" s="374"/>
      <c r="M17" s="428"/>
      <c r="N17" s="279" t="s">
        <v>7</v>
      </c>
      <c r="O17" s="272"/>
      <c r="P17" s="272"/>
      <c r="Q17" s="428"/>
      <c r="R17" s="312" t="s">
        <v>137</v>
      </c>
      <c r="S17" s="480"/>
      <c r="T17" s="24"/>
      <c r="U17" s="6"/>
      <c r="V17" s="6"/>
      <c r="W17" s="6"/>
      <c r="X17" s="34"/>
      <c r="Y17" s="6"/>
      <c r="Z17" s="19"/>
      <c r="AA17" s="19"/>
      <c r="AB17" s="19"/>
      <c r="AC17" s="19"/>
      <c r="BA17" s="1"/>
      <c r="BB17" s="85" t="s">
        <v>34</v>
      </c>
      <c r="BC17" s="84"/>
      <c r="BD17" s="144"/>
      <c r="BE17" s="1"/>
    </row>
    <row r="18" spans="1:57" ht="20.25">
      <c r="A18" s="19"/>
      <c r="B18" s="5"/>
      <c r="C18" s="380"/>
      <c r="D18" s="372"/>
      <c r="E18" s="333"/>
      <c r="F18" s="334"/>
      <c r="G18" s="355"/>
      <c r="H18" s="376"/>
      <c r="I18" s="376"/>
      <c r="J18" s="377"/>
      <c r="K18" s="429"/>
      <c r="L18" s="393"/>
      <c r="M18" s="430"/>
      <c r="N18" s="429"/>
      <c r="O18" s="393"/>
      <c r="P18" s="393"/>
      <c r="Q18" s="430"/>
      <c r="R18" s="319"/>
      <c r="S18" s="318"/>
      <c r="T18" s="24"/>
      <c r="U18" s="6"/>
      <c r="V18" s="6"/>
      <c r="W18" s="6"/>
      <c r="X18" s="34"/>
      <c r="Y18" s="6"/>
      <c r="Z18" s="19"/>
      <c r="AA18" s="19"/>
      <c r="AB18" s="19"/>
      <c r="AC18" s="19"/>
      <c r="BA18" s="1"/>
      <c r="BB18" s="85" t="s">
        <v>143</v>
      </c>
      <c r="BC18" s="84"/>
      <c r="BD18" s="144"/>
      <c r="BE18" s="1"/>
    </row>
    <row r="19" spans="1:57" ht="20.25">
      <c r="A19" s="19"/>
      <c r="B19" s="5"/>
      <c r="C19" s="381"/>
      <c r="D19" s="342"/>
      <c r="E19" s="343"/>
      <c r="F19" s="373"/>
      <c r="G19" s="360"/>
      <c r="H19" s="361"/>
      <c r="I19" s="361"/>
      <c r="J19" s="378"/>
      <c r="K19" s="280"/>
      <c r="L19" s="273"/>
      <c r="M19" s="431"/>
      <c r="N19" s="280"/>
      <c r="O19" s="273"/>
      <c r="P19" s="273"/>
      <c r="Q19" s="431"/>
      <c r="R19" s="320"/>
      <c r="S19" s="321"/>
      <c r="T19" s="24"/>
      <c r="U19" s="6"/>
      <c r="V19" s="6"/>
      <c r="W19" s="6"/>
      <c r="X19" s="34"/>
      <c r="Y19" s="6"/>
      <c r="Z19" s="19"/>
      <c r="AA19" s="19"/>
      <c r="AB19" s="19"/>
      <c r="AC19" s="19"/>
      <c r="BA19" s="1"/>
      <c r="BB19" s="83" t="s">
        <v>141</v>
      </c>
      <c r="BC19" s="84"/>
      <c r="BD19" s="144"/>
      <c r="BE19" s="1"/>
    </row>
    <row r="20" spans="1:57" ht="26.25">
      <c r="A20" s="19"/>
      <c r="B20" s="5"/>
      <c r="C20" s="155"/>
      <c r="D20" s="421"/>
      <c r="E20" s="422"/>
      <c r="F20" s="423"/>
      <c r="G20" s="446">
        <f>IF(D20=0,0,C20/D20)</f>
        <v>0</v>
      </c>
      <c r="H20" s="447"/>
      <c r="I20" s="447"/>
      <c r="J20" s="448"/>
      <c r="K20" s="457"/>
      <c r="L20" s="457"/>
      <c r="M20" s="458"/>
      <c r="N20" s="449">
        <f>IF(OR(D20=0,K20=0),0,(C20/D20)/K20)</f>
        <v>0</v>
      </c>
      <c r="O20" s="450"/>
      <c r="P20" s="450"/>
      <c r="Q20" s="451"/>
      <c r="R20" s="80"/>
      <c r="S20" s="139">
        <f>IF(N20=BB3,BB4,0)</f>
        <v>0</v>
      </c>
      <c r="T20" s="24"/>
      <c r="U20" s="6"/>
      <c r="V20" s="6"/>
      <c r="W20" s="6"/>
      <c r="X20" s="34"/>
      <c r="Y20" s="6"/>
      <c r="Z20" s="19"/>
      <c r="AA20" s="19"/>
      <c r="AB20" s="19"/>
      <c r="AC20" s="19"/>
      <c r="BA20" s="1"/>
      <c r="BB20" s="89" t="s">
        <v>142</v>
      </c>
      <c r="BC20" s="84"/>
      <c r="BD20" s="144"/>
      <c r="BE20" s="1"/>
    </row>
    <row r="21" spans="1:57" ht="20.25" customHeight="1">
      <c r="A21" s="19"/>
      <c r="B21" s="5"/>
      <c r="C21" s="352" t="s">
        <v>27</v>
      </c>
      <c r="D21" s="353"/>
      <c r="E21" s="354"/>
      <c r="F21" s="354"/>
      <c r="G21" s="354"/>
      <c r="H21" s="354"/>
      <c r="I21" s="354"/>
      <c r="J21" s="354"/>
      <c r="K21" s="452"/>
      <c r="L21" s="453"/>
      <c r="M21" s="454"/>
      <c r="N21" s="158" t="s">
        <v>26</v>
      </c>
      <c r="O21" s="158"/>
      <c r="P21" s="158"/>
      <c r="Q21" s="161"/>
      <c r="R21" s="80"/>
      <c r="S21" s="139">
        <f>IF(K21=1.66E-24,BB4,0)</f>
        <v>0</v>
      </c>
      <c r="T21" s="63"/>
      <c r="U21" s="62"/>
      <c r="V21" s="62"/>
      <c r="W21" s="62"/>
      <c r="X21" s="34"/>
      <c r="Y21" s="6"/>
      <c r="Z21" s="19"/>
      <c r="AA21" s="19"/>
      <c r="AB21" s="19"/>
      <c r="AC21" s="19"/>
      <c r="BA21" s="1"/>
      <c r="BB21" s="81" t="s">
        <v>132</v>
      </c>
      <c r="BC21" s="1"/>
      <c r="BD21" s="1"/>
      <c r="BE21" s="1"/>
    </row>
    <row r="22" spans="1:57" ht="20.25">
      <c r="A22" s="19"/>
      <c r="B22" s="5"/>
      <c r="C22" s="255" t="s">
        <v>28</v>
      </c>
      <c r="D22" s="256"/>
      <c r="E22" s="256"/>
      <c r="F22" s="256"/>
      <c r="G22" s="256"/>
      <c r="H22" s="256"/>
      <c r="I22" s="256"/>
      <c r="J22" s="256"/>
      <c r="K22" s="256"/>
      <c r="L22" s="256"/>
      <c r="M22" s="256"/>
      <c r="N22" s="256"/>
      <c r="O22" s="256"/>
      <c r="P22" s="256"/>
      <c r="Q22" s="256"/>
      <c r="R22" s="256"/>
      <c r="S22" s="351"/>
      <c r="T22" s="63"/>
      <c r="U22" s="62"/>
      <c r="V22" s="62"/>
      <c r="W22" s="62"/>
      <c r="X22" s="34"/>
      <c r="Y22" s="6"/>
      <c r="Z22" s="19"/>
      <c r="AA22" s="19"/>
      <c r="AB22" s="19"/>
      <c r="AC22" s="19"/>
      <c r="BA22" s="1"/>
      <c r="BB22" s="1"/>
      <c r="BC22" s="1"/>
      <c r="BD22" s="1"/>
      <c r="BE22" s="1"/>
    </row>
    <row r="23" spans="1:29" ht="21" customHeight="1" thickBot="1">
      <c r="A23" s="19"/>
      <c r="B23" s="5"/>
      <c r="C23" s="355" t="s">
        <v>29</v>
      </c>
      <c r="D23" s="382"/>
      <c r="E23" s="383"/>
      <c r="F23" s="191" t="s">
        <v>26</v>
      </c>
      <c r="G23" s="389" t="s">
        <v>8</v>
      </c>
      <c r="H23" s="390">
        <f>IF(D24=0,0,(ROUND(D23/D24,0)))</f>
        <v>0</v>
      </c>
      <c r="I23" s="391"/>
      <c r="J23" s="391"/>
      <c r="K23" s="396">
        <f>IF(H23=BB5,"νουκλεόνια","")</f>
      </c>
      <c r="L23" s="396"/>
      <c r="M23" s="397"/>
      <c r="N23" s="162"/>
      <c r="O23" s="162"/>
      <c r="P23" s="162"/>
      <c r="Q23" s="163"/>
      <c r="R23" s="80"/>
      <c r="S23" s="444">
        <f>IF(H23=0,0,IF(H23=BB5,BB4,0))</f>
        <v>0</v>
      </c>
      <c r="T23" s="63"/>
      <c r="U23" s="62"/>
      <c r="V23" s="62"/>
      <c r="W23" s="62"/>
      <c r="X23" s="34"/>
      <c r="Y23" s="6"/>
      <c r="Z23" s="19"/>
      <c r="AA23" s="19"/>
      <c r="AB23" s="19"/>
      <c r="AC23" s="19"/>
    </row>
    <row r="24" spans="1:54" ht="20.25">
      <c r="A24" s="19"/>
      <c r="B24" s="5"/>
      <c r="C24" s="459"/>
      <c r="D24" s="398"/>
      <c r="E24" s="399"/>
      <c r="F24" s="192" t="s">
        <v>26</v>
      </c>
      <c r="G24" s="389"/>
      <c r="H24" s="392"/>
      <c r="I24" s="392"/>
      <c r="J24" s="392"/>
      <c r="K24" s="397"/>
      <c r="L24" s="397"/>
      <c r="M24" s="397"/>
      <c r="N24" s="162"/>
      <c r="O24" s="162"/>
      <c r="P24" s="162"/>
      <c r="Q24" s="163"/>
      <c r="R24" s="80"/>
      <c r="S24" s="445"/>
      <c r="T24" s="46"/>
      <c r="U24" s="33"/>
      <c r="V24" s="33"/>
      <c r="W24" s="33"/>
      <c r="X24" s="35"/>
      <c r="Y24" s="6"/>
      <c r="Z24" s="19"/>
      <c r="AA24" s="19"/>
      <c r="AB24" s="19"/>
      <c r="AC24" s="19"/>
      <c r="BB24" s="81"/>
    </row>
    <row r="25" spans="1:29" ht="18" customHeight="1">
      <c r="A25" s="19"/>
      <c r="B25" s="5"/>
      <c r="C25" s="366" t="s">
        <v>148</v>
      </c>
      <c r="D25" s="367"/>
      <c r="E25" s="367"/>
      <c r="F25" s="367"/>
      <c r="G25" s="367"/>
      <c r="H25" s="367"/>
      <c r="I25" s="367"/>
      <c r="J25" s="367"/>
      <c r="K25" s="367"/>
      <c r="L25" s="367"/>
      <c r="M25" s="367"/>
      <c r="N25" s="367"/>
      <c r="O25" s="367"/>
      <c r="P25" s="367"/>
      <c r="Q25" s="367"/>
      <c r="R25" s="367"/>
      <c r="S25" s="368"/>
      <c r="T25" s="65"/>
      <c r="U25" s="64"/>
      <c r="V25" s="64"/>
      <c r="W25" s="64"/>
      <c r="X25" s="33"/>
      <c r="Y25" s="9"/>
      <c r="Z25" s="19"/>
      <c r="AA25" s="19"/>
      <c r="AB25" s="19"/>
      <c r="AC25" s="19"/>
    </row>
    <row r="26" spans="1:29" ht="18" customHeight="1">
      <c r="A26" s="19"/>
      <c r="B26" s="5"/>
      <c r="C26" s="369"/>
      <c r="D26" s="370"/>
      <c r="E26" s="370"/>
      <c r="F26" s="370"/>
      <c r="G26" s="370"/>
      <c r="H26" s="370"/>
      <c r="I26" s="370"/>
      <c r="J26" s="370"/>
      <c r="K26" s="370"/>
      <c r="L26" s="370"/>
      <c r="M26" s="370"/>
      <c r="N26" s="370"/>
      <c r="O26" s="370"/>
      <c r="P26" s="370"/>
      <c r="Q26" s="370"/>
      <c r="R26" s="370"/>
      <c r="S26" s="371"/>
      <c r="T26" s="65"/>
      <c r="U26" s="64"/>
      <c r="V26" s="64"/>
      <c r="W26" s="64"/>
      <c r="X26" s="33"/>
      <c r="Y26" s="9"/>
      <c r="Z26" s="19"/>
      <c r="AA26" s="19"/>
      <c r="AB26" s="19"/>
      <c r="AC26" s="19"/>
    </row>
    <row r="27" spans="1:29" ht="36" customHeight="1">
      <c r="A27" s="19"/>
      <c r="B27" s="5"/>
      <c r="C27" s="472" t="s">
        <v>134</v>
      </c>
      <c r="D27" s="473"/>
      <c r="E27" s="473"/>
      <c r="F27" s="473"/>
      <c r="G27" s="473"/>
      <c r="H27" s="473"/>
      <c r="I27" s="473"/>
      <c r="J27" s="473"/>
      <c r="K27" s="473"/>
      <c r="L27" s="473"/>
      <c r="M27" s="473"/>
      <c r="N27" s="473"/>
      <c r="O27" s="473"/>
      <c r="P27" s="473"/>
      <c r="Q27" s="473"/>
      <c r="R27" s="473"/>
      <c r="S27" s="474"/>
      <c r="T27" s="63"/>
      <c r="U27" s="62"/>
      <c r="V27" s="62"/>
      <c r="W27" s="62"/>
      <c r="X27" s="34"/>
      <c r="Y27" s="9"/>
      <c r="Z27" s="19"/>
      <c r="AA27" s="19"/>
      <c r="AB27" s="19"/>
      <c r="AC27" s="19"/>
    </row>
    <row r="28" spans="1:29" ht="20.25" customHeight="1">
      <c r="A28" s="19"/>
      <c r="B28" s="5"/>
      <c r="C28" s="355" t="s">
        <v>32</v>
      </c>
      <c r="D28" s="376"/>
      <c r="E28" s="393"/>
      <c r="F28" s="481"/>
      <c r="G28" s="482"/>
      <c r="H28" s="482"/>
      <c r="I28" s="483"/>
      <c r="J28" s="408" t="s">
        <v>30</v>
      </c>
      <c r="K28" s="409"/>
      <c r="L28" s="126"/>
      <c r="M28" s="126"/>
      <c r="N28" s="126"/>
      <c r="O28" s="126"/>
      <c r="P28" s="126"/>
      <c r="Q28" s="159"/>
      <c r="R28" s="80"/>
      <c r="S28" s="139">
        <f>IF(F28=6.02E+23,BB4,0)</f>
        <v>0</v>
      </c>
      <c r="T28" s="63"/>
      <c r="U28" s="62"/>
      <c r="V28" s="62"/>
      <c r="W28" s="62"/>
      <c r="X28" s="34"/>
      <c r="Y28" s="6"/>
      <c r="Z28" s="19"/>
      <c r="AA28" s="19"/>
      <c r="AB28" s="19"/>
      <c r="AC28" s="19"/>
    </row>
    <row r="29" spans="1:29" ht="21" customHeight="1">
      <c r="A29" s="19"/>
      <c r="B29" s="5"/>
      <c r="C29" s="360" t="s">
        <v>31</v>
      </c>
      <c r="D29" s="361"/>
      <c r="E29" s="273"/>
      <c r="F29" s="252"/>
      <c r="G29" s="486"/>
      <c r="H29" s="486"/>
      <c r="I29" s="487"/>
      <c r="J29" s="157" t="s">
        <v>26</v>
      </c>
      <c r="K29" s="156"/>
      <c r="L29" s="156"/>
      <c r="M29" s="156"/>
      <c r="N29" s="156"/>
      <c r="O29" s="156"/>
      <c r="P29" s="156"/>
      <c r="Q29" s="160"/>
      <c r="R29" s="80"/>
      <c r="S29" s="139">
        <f>IF(F29=1,BB4,0)</f>
        <v>0</v>
      </c>
      <c r="T29" s="47"/>
      <c r="U29" s="38"/>
      <c r="V29" s="38"/>
      <c r="W29" s="38"/>
      <c r="X29" s="34"/>
      <c r="Y29" s="6"/>
      <c r="Z29" s="19"/>
      <c r="AA29" s="19"/>
      <c r="AB29" s="19"/>
      <c r="AC29" s="19"/>
    </row>
    <row r="30" spans="1:29" ht="21" customHeight="1">
      <c r="A30" s="19"/>
      <c r="B30" s="5"/>
      <c r="C30" s="279" t="s">
        <v>33</v>
      </c>
      <c r="D30" s="374"/>
      <c r="E30" s="272"/>
      <c r="F30" s="421"/>
      <c r="G30" s="484"/>
      <c r="H30" s="484"/>
      <c r="I30" s="485"/>
      <c r="J30" s="158" t="s">
        <v>34</v>
      </c>
      <c r="K30" s="164"/>
      <c r="L30" s="164"/>
      <c r="M30" s="164"/>
      <c r="N30" s="164"/>
      <c r="O30" s="164"/>
      <c r="P30" s="164"/>
      <c r="Q30" s="165"/>
      <c r="R30" s="80"/>
      <c r="S30" s="139">
        <f>IF(F30=6.02E+23,BB4,0)</f>
        <v>0</v>
      </c>
      <c r="T30" s="63"/>
      <c r="U30" s="62"/>
      <c r="V30" s="62"/>
      <c r="W30" s="62"/>
      <c r="X30" s="34"/>
      <c r="Y30" s="6"/>
      <c r="Z30" s="19"/>
      <c r="AA30" s="19"/>
      <c r="AB30" s="19"/>
      <c r="AC30" s="19"/>
    </row>
    <row r="31" spans="1:29" ht="21" customHeight="1">
      <c r="A31" s="19"/>
      <c r="B31" s="5"/>
      <c r="C31" s="360" t="s">
        <v>31</v>
      </c>
      <c r="D31" s="361"/>
      <c r="E31" s="273"/>
      <c r="F31" s="252"/>
      <c r="G31" s="486"/>
      <c r="H31" s="486"/>
      <c r="I31" s="487"/>
      <c r="J31" s="157" t="s">
        <v>26</v>
      </c>
      <c r="K31" s="156"/>
      <c r="L31" s="156"/>
      <c r="M31" s="156"/>
      <c r="N31" s="156"/>
      <c r="O31" s="156"/>
      <c r="P31" s="156"/>
      <c r="Q31" s="160"/>
      <c r="R31" s="209"/>
      <c r="S31" s="139">
        <f>IF(F31=1,BB4,0)</f>
        <v>0</v>
      </c>
      <c r="T31" s="63"/>
      <c r="U31" s="62"/>
      <c r="V31" s="62"/>
      <c r="W31" s="62"/>
      <c r="X31" s="34"/>
      <c r="Y31" s="6"/>
      <c r="Z31" s="19"/>
      <c r="AA31" s="19"/>
      <c r="AB31" s="19"/>
      <c r="AC31" s="19"/>
    </row>
    <row r="32" spans="1:29" ht="15" customHeight="1">
      <c r="A32" s="19"/>
      <c r="B32" s="5"/>
      <c r="C32" s="31"/>
      <c r="D32" s="31"/>
      <c r="E32" s="64"/>
      <c r="F32" s="64"/>
      <c r="G32" s="64"/>
      <c r="H32" s="64"/>
      <c r="I32" s="64"/>
      <c r="J32" s="64"/>
      <c r="K32" s="64"/>
      <c r="L32" s="64"/>
      <c r="M32" s="64"/>
      <c r="N32" s="66"/>
      <c r="O32" s="33"/>
      <c r="P32" s="33"/>
      <c r="Q32" s="33"/>
      <c r="R32" s="33"/>
      <c r="S32" s="67"/>
      <c r="T32" s="47"/>
      <c r="U32" s="38"/>
      <c r="V32" s="38"/>
      <c r="W32" s="38"/>
      <c r="X32" s="34"/>
      <c r="Y32" s="6"/>
      <c r="Z32" s="19"/>
      <c r="AA32" s="19"/>
      <c r="AB32" s="19"/>
      <c r="AC32" s="19"/>
    </row>
    <row r="33" spans="1:29" ht="26.25">
      <c r="A33" s="19"/>
      <c r="B33" s="5"/>
      <c r="C33" s="174" t="s">
        <v>74</v>
      </c>
      <c r="D33" s="414"/>
      <c r="E33" s="415"/>
      <c r="F33" s="122"/>
      <c r="G33" s="116">
        <f>IF(D33=BB7,BC7,IF(D33=BB8,BC8,IF(D33=BB9,BC9,IF(D33=BB10,BC10,IF(D33=BB11,BC11,"")))))</f>
      </c>
      <c r="H33" s="100">
        <f>IF(D33=BB7,BD7,IF(D33=BB8,BD8,IF(D33=BB9,BD9,IF(D33=BB10,BD10,IF(D33=BB11,BD11,"")))))</f>
      </c>
      <c r="I33" s="98" t="s">
        <v>73</v>
      </c>
      <c r="J33" s="166"/>
      <c r="K33" s="99"/>
      <c r="L33" s="99"/>
      <c r="M33" s="410"/>
      <c r="N33" s="411"/>
      <c r="O33" s="100"/>
      <c r="P33" s="100"/>
      <c r="Q33" s="100"/>
      <c r="R33" s="140"/>
      <c r="S33" s="139">
        <f>IF(M33=0,0,IF(M33=G33,BB4,0))</f>
        <v>0</v>
      </c>
      <c r="T33" s="46"/>
      <c r="U33" s="33"/>
      <c r="V33" s="33"/>
      <c r="W33" s="38"/>
      <c r="X33" s="34"/>
      <c r="Y33" s="6"/>
      <c r="Z33" s="19"/>
      <c r="AA33" s="19"/>
      <c r="AB33" s="19"/>
      <c r="AC33" s="19"/>
    </row>
    <row r="34" spans="1:29" ht="26.25">
      <c r="A34" s="19"/>
      <c r="B34" s="5"/>
      <c r="C34" s="476" t="s">
        <v>147</v>
      </c>
      <c r="D34" s="477"/>
      <c r="E34" s="478"/>
      <c r="F34" s="478"/>
      <c r="G34" s="478"/>
      <c r="H34" s="479"/>
      <c r="I34" s="479"/>
      <c r="J34" s="479"/>
      <c r="K34" s="105"/>
      <c r="L34" s="105"/>
      <c r="M34" s="410"/>
      <c r="N34" s="412"/>
      <c r="O34" s="103" t="s">
        <v>30</v>
      </c>
      <c r="P34" s="103"/>
      <c r="Q34" s="103"/>
      <c r="R34" s="142"/>
      <c r="S34" s="139">
        <f>IF(M34=0,0,IF(M34=G33,BB4,0))</f>
        <v>0</v>
      </c>
      <c r="T34" s="47"/>
      <c r="U34" s="38"/>
      <c r="V34" s="38"/>
      <c r="W34" s="38"/>
      <c r="X34" s="34"/>
      <c r="Y34" s="6"/>
      <c r="Z34" s="19"/>
      <c r="AA34" s="19"/>
      <c r="AB34" s="19"/>
      <c r="AC34" s="19"/>
    </row>
    <row r="35" spans="1:29" ht="20.25" customHeight="1">
      <c r="A35" s="19"/>
      <c r="B35" s="5"/>
      <c r="C35" s="476" t="s">
        <v>100</v>
      </c>
      <c r="D35" s="479"/>
      <c r="E35" s="475">
        <f>D33</f>
        <v>0</v>
      </c>
      <c r="F35" s="475"/>
      <c r="G35" s="117">
        <f>G33</f>
      </c>
      <c r="H35" s="103">
        <f>H33</f>
      </c>
      <c r="I35" s="103" t="s">
        <v>85</v>
      </c>
      <c r="J35" s="103"/>
      <c r="K35" s="105"/>
      <c r="L35" s="105"/>
      <c r="M35" s="413"/>
      <c r="N35" s="411"/>
      <c r="O35" s="106" t="s">
        <v>90</v>
      </c>
      <c r="P35" s="106"/>
      <c r="Q35" s="106">
        <f>D33</f>
        <v>0</v>
      </c>
      <c r="R35" s="106"/>
      <c r="S35" s="139">
        <f>IF(M35=6.02E+23,$BB$4,0)</f>
        <v>0</v>
      </c>
      <c r="T35" s="47"/>
      <c r="U35" s="38"/>
      <c r="V35" s="38"/>
      <c r="W35" s="38"/>
      <c r="X35" s="34"/>
      <c r="Y35" s="6"/>
      <c r="Z35" s="19"/>
      <c r="AA35" s="19"/>
      <c r="AB35" s="19"/>
      <c r="AC35" s="19"/>
    </row>
    <row r="36" spans="1:29" ht="26.25">
      <c r="A36" s="19"/>
      <c r="B36" s="5"/>
      <c r="C36" s="107" t="s">
        <v>87</v>
      </c>
      <c r="D36" s="103"/>
      <c r="E36" s="475">
        <f>D33</f>
        <v>0</v>
      </c>
      <c r="F36" s="475"/>
      <c r="G36" s="117">
        <f>G33</f>
      </c>
      <c r="H36" s="103">
        <f>H33</f>
      </c>
      <c r="I36" s="103" t="s">
        <v>85</v>
      </c>
      <c r="J36" s="1"/>
      <c r="K36" s="121"/>
      <c r="L36" s="183" t="s">
        <v>35</v>
      </c>
      <c r="M36" s="413"/>
      <c r="N36" s="411"/>
      <c r="O36" s="103" t="s">
        <v>30</v>
      </c>
      <c r="P36" s="103"/>
      <c r="Q36" s="103"/>
      <c r="R36" s="176">
        <f>IF(K36=0,0,IF(K36=G33,BB4,0))</f>
        <v>0</v>
      </c>
      <c r="S36" s="139">
        <f>IF(M36=6.02E+23,$BB$4,0)</f>
        <v>0</v>
      </c>
      <c r="T36" s="47"/>
      <c r="U36" s="38"/>
      <c r="V36" s="38"/>
      <c r="W36" s="38"/>
      <c r="X36" s="34"/>
      <c r="Y36" s="6"/>
      <c r="Z36" s="19"/>
      <c r="AA36" s="19"/>
      <c r="AB36" s="19"/>
      <c r="AC36" s="19"/>
    </row>
    <row r="37" spans="1:29" ht="26.25">
      <c r="A37" s="19"/>
      <c r="B37" s="5"/>
      <c r="C37" s="476" t="s">
        <v>127</v>
      </c>
      <c r="D37" s="479"/>
      <c r="E37" s="479"/>
      <c r="F37" s="479"/>
      <c r="G37" s="479"/>
      <c r="H37" s="479"/>
      <c r="I37" s="479"/>
      <c r="J37" s="479"/>
      <c r="K37" s="109"/>
      <c r="L37" s="105"/>
      <c r="M37" s="410"/>
      <c r="N37" s="411"/>
      <c r="O37" s="103" t="s">
        <v>26</v>
      </c>
      <c r="P37" s="103"/>
      <c r="Q37" s="103"/>
      <c r="R37" s="142"/>
      <c r="S37" s="139">
        <f>IF(M37=1,BB4,0)</f>
        <v>0</v>
      </c>
      <c r="T37" s="47"/>
      <c r="U37" s="38"/>
      <c r="V37" s="38"/>
      <c r="W37" s="38"/>
      <c r="X37" s="34"/>
      <c r="Y37" s="6"/>
      <c r="Z37" s="19"/>
      <c r="AA37" s="19"/>
      <c r="AB37" s="19"/>
      <c r="AC37" s="19"/>
    </row>
    <row r="38" spans="1:29" ht="20.25" customHeight="1">
      <c r="A38" s="19"/>
      <c r="B38" s="5"/>
      <c r="C38" s="107" t="s">
        <v>87</v>
      </c>
      <c r="D38" s="103"/>
      <c r="E38" s="475">
        <f>D33</f>
        <v>0</v>
      </c>
      <c r="F38" s="475"/>
      <c r="G38" s="117">
        <f>G33</f>
      </c>
      <c r="H38" s="103">
        <f>H33</f>
      </c>
      <c r="I38" s="103" t="s">
        <v>86</v>
      </c>
      <c r="J38" s="1"/>
      <c r="K38" s="102"/>
      <c r="L38" s="105"/>
      <c r="M38" s="410"/>
      <c r="N38" s="489"/>
      <c r="O38" s="488" t="s">
        <v>26</v>
      </c>
      <c r="P38" s="488"/>
      <c r="Q38" s="488"/>
      <c r="R38" s="488"/>
      <c r="S38" s="139">
        <f>IF(M38=0,0,IF(M38=G33,BB4,0))</f>
        <v>0</v>
      </c>
      <c r="T38" s="47"/>
      <c r="U38" s="38"/>
      <c r="V38" s="38"/>
      <c r="W38" s="38"/>
      <c r="X38" s="34"/>
      <c r="Y38" s="6"/>
      <c r="Z38" s="19"/>
      <c r="AA38" s="19"/>
      <c r="AB38" s="19"/>
      <c r="AC38" s="19"/>
    </row>
    <row r="39" spans="1:29" ht="26.25">
      <c r="A39" s="19"/>
      <c r="B39" s="5"/>
      <c r="C39" s="387" t="s">
        <v>145</v>
      </c>
      <c r="D39" s="388"/>
      <c r="E39" s="388"/>
      <c r="F39" s="388"/>
      <c r="G39" s="416"/>
      <c r="H39" s="417"/>
      <c r="I39" s="418"/>
      <c r="J39" s="110" t="s">
        <v>88</v>
      </c>
      <c r="K39" s="111"/>
      <c r="L39" s="112"/>
      <c r="M39" s="112"/>
      <c r="N39" s="112"/>
      <c r="O39" s="113"/>
      <c r="P39" s="113"/>
      <c r="Q39" s="113"/>
      <c r="R39" s="141"/>
      <c r="S39" s="139">
        <f>IF(G39=BB12,BB4,0)</f>
        <v>0</v>
      </c>
      <c r="T39" s="63"/>
      <c r="U39" s="62"/>
      <c r="V39" s="62"/>
      <c r="W39" s="1"/>
      <c r="X39" s="43"/>
      <c r="Y39" s="39"/>
      <c r="Z39" s="19"/>
      <c r="AA39" s="19"/>
      <c r="AB39" s="19"/>
      <c r="AC39" s="19"/>
    </row>
    <row r="40" spans="1:29" ht="14.25" customHeight="1">
      <c r="A40" s="19"/>
      <c r="B40" s="5"/>
      <c r="C40" s="31"/>
      <c r="D40" s="31"/>
      <c r="E40" s="40"/>
      <c r="F40" s="40"/>
      <c r="G40" s="40"/>
      <c r="H40" s="40"/>
      <c r="I40" s="40"/>
      <c r="J40" s="40"/>
      <c r="K40" s="41"/>
      <c r="L40" s="41"/>
      <c r="M40" s="41"/>
      <c r="N40" s="42"/>
      <c r="O40" s="42"/>
      <c r="P40" s="42"/>
      <c r="Q40" s="42"/>
      <c r="R40" s="39"/>
      <c r="S40" s="39"/>
      <c r="T40" s="48"/>
      <c r="U40" s="39"/>
      <c r="V40" s="39"/>
      <c r="W40" s="39"/>
      <c r="X40" s="44"/>
      <c r="Y40" s="39"/>
      <c r="Z40" s="19"/>
      <c r="AA40" s="19"/>
      <c r="AB40" s="19"/>
      <c r="AC40" s="19"/>
    </row>
    <row r="41" spans="1:29" ht="15.75" customHeight="1">
      <c r="A41" s="19"/>
      <c r="B41" s="5"/>
      <c r="C41" s="455" t="s">
        <v>36</v>
      </c>
      <c r="D41" s="456"/>
      <c r="E41" s="456"/>
      <c r="F41" s="456"/>
      <c r="G41" s="456"/>
      <c r="H41" s="456"/>
      <c r="I41" s="456"/>
      <c r="J41" s="456"/>
      <c r="K41" s="456"/>
      <c r="L41" s="456"/>
      <c r="M41" s="456"/>
      <c r="N41" s="456"/>
      <c r="O41" s="456"/>
      <c r="P41" s="456"/>
      <c r="Q41" s="456"/>
      <c r="R41" s="456"/>
      <c r="S41" s="384">
        <f>IF(AND(K42=6.02E+23,N42=BB19,K43=BB12),BB4,0)</f>
        <v>0</v>
      </c>
      <c r="T41" s="47"/>
      <c r="U41" s="134"/>
      <c r="V41" s="225">
        <f>IF(AND(S23=BB4,M35=6.02E+23,S39=BB4,S41=BB4),"Μπράβο!!!!!","")</f>
      </c>
      <c r="W41" s="226"/>
      <c r="X41" s="226"/>
      <c r="Y41" s="39"/>
      <c r="Z41" s="19"/>
      <c r="AA41" s="19"/>
      <c r="AB41" s="19"/>
      <c r="AC41" s="19"/>
    </row>
    <row r="42" spans="1:29" ht="20.25" customHeight="1">
      <c r="A42" s="19"/>
      <c r="B42" s="5"/>
      <c r="C42" s="400" t="s">
        <v>146</v>
      </c>
      <c r="D42" s="401"/>
      <c r="E42" s="401"/>
      <c r="F42" s="401"/>
      <c r="G42" s="401"/>
      <c r="H42" s="401"/>
      <c r="I42" s="401"/>
      <c r="J42" s="401"/>
      <c r="K42" s="402"/>
      <c r="L42" s="403"/>
      <c r="M42" s="404"/>
      <c r="N42" s="405"/>
      <c r="O42" s="406"/>
      <c r="P42" s="407"/>
      <c r="Q42" s="182"/>
      <c r="R42" s="184"/>
      <c r="S42" s="385"/>
      <c r="T42" s="47"/>
      <c r="U42" s="134"/>
      <c r="V42" s="226"/>
      <c r="W42" s="226"/>
      <c r="X42" s="226"/>
      <c r="Y42" s="39"/>
      <c r="Z42" s="19"/>
      <c r="AA42" s="19"/>
      <c r="AB42" s="19"/>
      <c r="AC42" s="19"/>
    </row>
    <row r="43" spans="1:29" ht="20.25" customHeight="1">
      <c r="A43" s="19"/>
      <c r="B43" s="5"/>
      <c r="C43" s="394" t="s">
        <v>140</v>
      </c>
      <c r="D43" s="395"/>
      <c r="E43" s="395"/>
      <c r="F43" s="395"/>
      <c r="G43" s="395"/>
      <c r="H43" s="395"/>
      <c r="I43" s="395"/>
      <c r="J43" s="395"/>
      <c r="K43" s="416"/>
      <c r="L43" s="443"/>
      <c r="M43" s="120" t="s">
        <v>114</v>
      </c>
      <c r="N43" s="119"/>
      <c r="O43" s="119"/>
      <c r="P43" s="120"/>
      <c r="Q43" s="118"/>
      <c r="R43" s="118"/>
      <c r="S43" s="386"/>
      <c r="T43" s="48"/>
      <c r="U43" s="135"/>
      <c r="V43" s="226"/>
      <c r="W43" s="226"/>
      <c r="X43" s="226"/>
      <c r="Y43" s="39"/>
      <c r="Z43" s="19"/>
      <c r="AA43" s="19"/>
      <c r="AB43" s="19"/>
      <c r="AC43" s="19"/>
    </row>
    <row r="44" spans="1:29" ht="15.75" customHeight="1" thickBot="1">
      <c r="A44" s="19"/>
      <c r="B44" s="50"/>
      <c r="C44" s="51"/>
      <c r="D44" s="51"/>
      <c r="E44" s="52"/>
      <c r="F44" s="52"/>
      <c r="G44" s="52"/>
      <c r="H44" s="52"/>
      <c r="I44" s="52"/>
      <c r="J44" s="52"/>
      <c r="K44" s="76" t="s">
        <v>68</v>
      </c>
      <c r="L44" s="15"/>
      <c r="M44" s="151"/>
      <c r="N44" s="77" t="s">
        <v>69</v>
      </c>
      <c r="O44" s="78"/>
      <c r="P44" s="79"/>
      <c r="Q44" s="53"/>
      <c r="R44" s="54"/>
      <c r="S44" s="54"/>
      <c r="T44" s="55"/>
      <c r="U44" s="135"/>
      <c r="V44" s="226"/>
      <c r="W44" s="226"/>
      <c r="X44" s="226"/>
      <c r="Y44" s="39"/>
      <c r="Z44" s="19"/>
      <c r="AA44" s="19"/>
      <c r="AB44" s="19"/>
      <c r="AC44" s="19"/>
    </row>
    <row r="45" spans="1:29" ht="21" customHeight="1">
      <c r="A45" s="19"/>
      <c r="B45" s="56"/>
      <c r="C45" s="31"/>
      <c r="D45" s="31"/>
      <c r="E45" s="31"/>
      <c r="F45" s="31"/>
      <c r="G45" s="31"/>
      <c r="H45" s="31"/>
      <c r="I45" s="31"/>
      <c r="J45" s="31"/>
      <c r="K45" s="31"/>
      <c r="L45" s="31"/>
      <c r="M45" s="31"/>
      <c r="N45" s="68"/>
      <c r="O45" s="36"/>
      <c r="P45" s="36"/>
      <c r="Q45" s="36"/>
      <c r="R45" s="37"/>
      <c r="S45" s="38"/>
      <c r="T45" s="38"/>
      <c r="U45" s="38"/>
      <c r="V45" s="38"/>
      <c r="W45" s="38"/>
      <c r="X45" s="43"/>
      <c r="Y45" s="39"/>
      <c r="Z45" s="19"/>
      <c r="AA45" s="19"/>
      <c r="AB45" s="19"/>
      <c r="AC45" s="19"/>
    </row>
    <row r="46" spans="1:29" ht="21" customHeight="1">
      <c r="A46" s="19"/>
      <c r="B46" s="7"/>
      <c r="C46" s="31"/>
      <c r="D46" s="31"/>
      <c r="E46" s="31"/>
      <c r="F46" s="31"/>
      <c r="G46" s="31"/>
      <c r="H46" s="31"/>
      <c r="I46" s="31"/>
      <c r="J46" s="31"/>
      <c r="K46" s="31"/>
      <c r="L46" s="31"/>
      <c r="M46" s="136"/>
      <c r="N46" s="33"/>
      <c r="P46" s="38"/>
      <c r="Q46" s="138"/>
      <c r="R46" s="33"/>
      <c r="S46" s="38"/>
      <c r="T46" s="38"/>
      <c r="U46" s="38"/>
      <c r="V46" s="39"/>
      <c r="W46" s="39"/>
      <c r="X46" s="43"/>
      <c r="Y46" s="45"/>
      <c r="Z46" s="19"/>
      <c r="AA46" s="19"/>
      <c r="AB46" s="19"/>
      <c r="AC46" s="19"/>
    </row>
    <row r="47" spans="1:29" ht="21" customHeight="1">
      <c r="A47" s="19"/>
      <c r="B47" s="7"/>
      <c r="C47" s="31"/>
      <c r="D47" s="31"/>
      <c r="E47" s="40"/>
      <c r="F47" s="40"/>
      <c r="G47" s="40"/>
      <c r="H47" s="40"/>
      <c r="I47" s="40"/>
      <c r="J47" s="40"/>
      <c r="K47" s="41"/>
      <c r="L47" s="41"/>
      <c r="M47" s="41"/>
      <c r="N47" s="42"/>
      <c r="O47" s="42"/>
      <c r="P47" s="42"/>
      <c r="Q47" s="42"/>
      <c r="R47" s="39"/>
      <c r="S47" s="39"/>
      <c r="T47" s="39"/>
      <c r="U47" s="39"/>
      <c r="V47" s="39"/>
      <c r="W47" s="39"/>
      <c r="X47" s="43"/>
      <c r="Y47" s="45"/>
      <c r="Z47" s="19"/>
      <c r="AA47" s="19"/>
      <c r="AB47" s="19"/>
      <c r="AC47" s="19"/>
    </row>
    <row r="48" spans="1:29" ht="21" customHeight="1">
      <c r="A48" s="19"/>
      <c r="B48" s="57"/>
      <c r="C48" s="31"/>
      <c r="D48" s="31"/>
      <c r="E48" s="31"/>
      <c r="F48" s="31"/>
      <c r="G48" s="31"/>
      <c r="H48" s="31"/>
      <c r="I48" s="31"/>
      <c r="J48" s="31"/>
      <c r="K48" s="31"/>
      <c r="L48" s="31"/>
      <c r="M48" s="31"/>
      <c r="N48" s="68"/>
      <c r="O48" s="36"/>
      <c r="P48" s="36"/>
      <c r="Q48" s="36"/>
      <c r="R48" s="37"/>
      <c r="S48" s="38"/>
      <c r="T48" s="38"/>
      <c r="U48" s="38"/>
      <c r="V48" s="39"/>
      <c r="W48" s="39"/>
      <c r="X48" s="39"/>
      <c r="Y48" s="45"/>
      <c r="Z48" s="19"/>
      <c r="AA48" s="19"/>
      <c r="AB48" s="19"/>
      <c r="AC48" s="19"/>
    </row>
    <row r="49" spans="1:29" ht="21" customHeight="1">
      <c r="A49" s="19"/>
      <c r="B49" s="7"/>
      <c r="C49" s="31"/>
      <c r="D49" s="31"/>
      <c r="E49" s="31"/>
      <c r="F49" s="31"/>
      <c r="G49" s="31"/>
      <c r="H49" s="31"/>
      <c r="I49" s="31"/>
      <c r="J49" s="31"/>
      <c r="K49" s="31"/>
      <c r="L49" s="31"/>
      <c r="M49" s="31"/>
      <c r="N49" s="68"/>
      <c r="O49" s="33"/>
      <c r="P49" s="33"/>
      <c r="Q49" s="33"/>
      <c r="R49" s="33"/>
      <c r="S49" s="38"/>
      <c r="T49" s="38"/>
      <c r="U49" s="38"/>
      <c r="V49" s="39"/>
      <c r="W49" s="39"/>
      <c r="X49" s="33"/>
      <c r="Y49" s="45"/>
      <c r="Z49" s="19"/>
      <c r="AA49" s="19"/>
      <c r="AB49" s="19"/>
      <c r="AC49" s="19"/>
    </row>
    <row r="50" spans="1:29" ht="21" customHeight="1">
      <c r="A50" s="19"/>
      <c r="B50" s="7"/>
      <c r="C50" s="31"/>
      <c r="D50" s="31"/>
      <c r="E50" s="40"/>
      <c r="F50" s="40"/>
      <c r="G50" s="40"/>
      <c r="H50" s="40"/>
      <c r="I50" s="40"/>
      <c r="J50" s="40"/>
      <c r="K50" s="41"/>
      <c r="L50" s="41"/>
      <c r="M50" s="41"/>
      <c r="N50" s="39"/>
      <c r="O50" s="39"/>
      <c r="P50" s="39"/>
      <c r="Q50" s="39"/>
      <c r="R50" s="39"/>
      <c r="S50" s="39"/>
      <c r="T50" s="39"/>
      <c r="U50" s="39"/>
      <c r="V50" s="45"/>
      <c r="W50" s="45"/>
      <c r="X50" s="33"/>
      <c r="Y50" s="45"/>
      <c r="Z50" s="19"/>
      <c r="AA50" s="19"/>
      <c r="AB50" s="19"/>
      <c r="AC50" s="19"/>
    </row>
    <row r="51" spans="1:29" ht="18" customHeight="1">
      <c r="A51" s="19"/>
      <c r="B51" s="7"/>
      <c r="C51" s="31"/>
      <c r="D51" s="31"/>
      <c r="E51" s="31"/>
      <c r="F51" s="31"/>
      <c r="G51" s="31"/>
      <c r="H51" s="31"/>
      <c r="I51" s="31"/>
      <c r="J51" s="31"/>
      <c r="K51" s="31"/>
      <c r="L51" s="31"/>
      <c r="M51" s="31"/>
      <c r="N51" s="68"/>
      <c r="O51" s="36"/>
      <c r="P51" s="36"/>
      <c r="Q51" s="36"/>
      <c r="R51" s="37"/>
      <c r="S51" s="38"/>
      <c r="T51" s="38"/>
      <c r="U51" s="38"/>
      <c r="V51" s="38"/>
      <c r="W51" s="38"/>
      <c r="X51" s="43"/>
      <c r="Y51" s="45"/>
      <c r="Z51" s="19"/>
      <c r="AA51" s="19"/>
      <c r="AB51" s="19"/>
      <c r="AC51" s="19"/>
    </row>
    <row r="52" spans="1:29" ht="18.75">
      <c r="A52" s="19"/>
      <c r="B52" s="7"/>
      <c r="C52" s="31"/>
      <c r="D52" s="31"/>
      <c r="E52" s="31"/>
      <c r="F52" s="31"/>
      <c r="G52" s="31"/>
      <c r="H52" s="31"/>
      <c r="I52" s="31"/>
      <c r="J52" s="31"/>
      <c r="K52" s="31"/>
      <c r="L52" s="31"/>
      <c r="M52" s="31"/>
      <c r="N52" s="68"/>
      <c r="O52" s="33"/>
      <c r="P52" s="33"/>
      <c r="Q52" s="33"/>
      <c r="R52" s="33"/>
      <c r="S52" s="38"/>
      <c r="T52" s="38"/>
      <c r="U52" s="38"/>
      <c r="V52" s="38"/>
      <c r="W52" s="38"/>
      <c r="X52" s="43"/>
      <c r="Y52" s="45"/>
      <c r="Z52" s="19"/>
      <c r="AA52" s="19"/>
      <c r="AB52" s="19"/>
      <c r="AC52" s="19"/>
    </row>
    <row r="53" spans="1:29" ht="18.75">
      <c r="A53" s="19"/>
      <c r="B53" s="7"/>
      <c r="C53" s="31"/>
      <c r="D53" s="31"/>
      <c r="E53" s="40"/>
      <c r="F53" s="40"/>
      <c r="G53" s="40"/>
      <c r="H53" s="40"/>
      <c r="I53" s="40"/>
      <c r="J53" s="40"/>
      <c r="K53" s="41"/>
      <c r="L53" s="41"/>
      <c r="M53" s="41"/>
      <c r="N53" s="39"/>
      <c r="O53" s="39"/>
      <c r="P53" s="39"/>
      <c r="Q53" s="39"/>
      <c r="R53" s="39"/>
      <c r="S53" s="39"/>
      <c r="T53" s="39"/>
      <c r="U53" s="39"/>
      <c r="V53" s="39"/>
      <c r="W53" s="39"/>
      <c r="X53" s="44"/>
      <c r="Y53" s="45"/>
      <c r="Z53" s="19"/>
      <c r="AA53" s="19"/>
      <c r="AB53" s="19"/>
      <c r="AC53" s="19"/>
    </row>
    <row r="54" spans="1:29" ht="20.25" customHeight="1">
      <c r="A54" s="19"/>
      <c r="B54" s="7"/>
      <c r="C54" s="45"/>
      <c r="D54" s="45"/>
      <c r="E54" s="45"/>
      <c r="F54" s="45"/>
      <c r="G54" s="45"/>
      <c r="H54" s="45"/>
      <c r="I54" s="45"/>
      <c r="J54" s="45"/>
      <c r="K54" s="45"/>
      <c r="L54" s="45"/>
      <c r="M54" s="45"/>
      <c r="N54" s="45"/>
      <c r="O54" s="45"/>
      <c r="P54" s="45"/>
      <c r="Q54" s="45"/>
      <c r="R54" s="45"/>
      <c r="S54" s="45"/>
      <c r="T54" s="45"/>
      <c r="U54" s="45"/>
      <c r="V54" s="39"/>
      <c r="W54" s="39"/>
      <c r="X54" s="44"/>
      <c r="Y54" s="45"/>
      <c r="Z54" s="19"/>
      <c r="AA54" s="19"/>
      <c r="AB54" s="19"/>
      <c r="AC54" s="19"/>
    </row>
    <row r="55" spans="1:29" ht="18.75" customHeight="1">
      <c r="A55" s="19"/>
      <c r="B55" s="7"/>
      <c r="C55" s="39"/>
      <c r="D55" s="39"/>
      <c r="E55" s="39"/>
      <c r="F55" s="39"/>
      <c r="G55" s="39"/>
      <c r="H55" s="39"/>
      <c r="I55" s="39"/>
      <c r="J55" s="39"/>
      <c r="K55" s="39"/>
      <c r="L55" s="39"/>
      <c r="M55" s="39"/>
      <c r="N55" s="39"/>
      <c r="O55" s="39"/>
      <c r="P55" s="39"/>
      <c r="Q55" s="39"/>
      <c r="R55" s="39"/>
      <c r="S55" s="39"/>
      <c r="T55" s="45"/>
      <c r="U55" s="45"/>
      <c r="V55" s="38"/>
      <c r="W55" s="38"/>
      <c r="X55" s="43"/>
      <c r="Y55" s="45"/>
      <c r="Z55" s="19"/>
      <c r="AA55" s="19"/>
      <c r="AB55" s="19"/>
      <c r="AC55" s="19"/>
    </row>
    <row r="56" spans="1:29" ht="18.75" customHeight="1">
      <c r="A56" s="19"/>
      <c r="B56" s="7"/>
      <c r="C56" s="39"/>
      <c r="D56" s="39"/>
      <c r="E56" s="39"/>
      <c r="F56" s="39"/>
      <c r="G56" s="39"/>
      <c r="H56" s="39"/>
      <c r="I56" s="39"/>
      <c r="J56" s="39"/>
      <c r="K56" s="39"/>
      <c r="L56" s="39"/>
      <c r="M56" s="39"/>
      <c r="N56" s="39"/>
      <c r="O56" s="39"/>
      <c r="P56" s="39"/>
      <c r="Q56" s="39"/>
      <c r="R56" s="39"/>
      <c r="S56" s="39"/>
      <c r="T56" s="45"/>
      <c r="U56" s="45"/>
      <c r="V56" s="38"/>
      <c r="W56" s="38"/>
      <c r="X56" s="43"/>
      <c r="Y56" s="45"/>
      <c r="Z56" s="19"/>
      <c r="AA56" s="19"/>
      <c r="AB56" s="19"/>
      <c r="AC56" s="19"/>
    </row>
    <row r="57" spans="1:29" ht="18.75">
      <c r="A57" s="19"/>
      <c r="B57" s="7"/>
      <c r="C57" s="45"/>
      <c r="D57" s="45"/>
      <c r="E57" s="45"/>
      <c r="F57" s="45"/>
      <c r="G57" s="45"/>
      <c r="H57" s="45"/>
      <c r="I57" s="45"/>
      <c r="J57" s="45"/>
      <c r="K57" s="45"/>
      <c r="L57" s="45"/>
      <c r="M57" s="45"/>
      <c r="N57" s="45"/>
      <c r="O57" s="45"/>
      <c r="P57" s="45"/>
      <c r="Q57" s="45"/>
      <c r="R57" s="45"/>
      <c r="S57" s="45"/>
      <c r="T57" s="45"/>
      <c r="U57" s="45"/>
      <c r="V57" s="39"/>
      <c r="W57" s="39"/>
      <c r="X57" s="44"/>
      <c r="Y57" s="45"/>
      <c r="Z57" s="19"/>
      <c r="AA57" s="19"/>
      <c r="AB57" s="19"/>
      <c r="AC57" s="19"/>
    </row>
    <row r="58" spans="1:29" ht="18.75">
      <c r="A58" s="137"/>
      <c r="B58" s="137"/>
      <c r="C58" s="137"/>
      <c r="D58" s="137"/>
      <c r="E58" s="137"/>
      <c r="F58" s="137"/>
      <c r="G58" s="137"/>
      <c r="H58" s="137"/>
      <c r="I58" s="137"/>
      <c r="J58" s="137"/>
      <c r="K58" s="137"/>
      <c r="L58" s="137"/>
      <c r="M58" s="137"/>
      <c r="N58" s="137"/>
      <c r="O58" s="137"/>
      <c r="P58" s="137"/>
      <c r="Q58" s="137"/>
      <c r="R58" s="137"/>
      <c r="S58" s="137"/>
      <c r="T58" s="137"/>
      <c r="U58" s="137"/>
      <c r="V58" s="38"/>
      <c r="W58" s="38"/>
      <c r="X58" s="43"/>
      <c r="Y58" s="45"/>
      <c r="Z58" s="19"/>
      <c r="AA58" s="19"/>
      <c r="AB58" s="19"/>
      <c r="AC58" s="19"/>
    </row>
    <row r="59" spans="1:29" ht="18.75">
      <c r="A59" s="137"/>
      <c r="B59" s="137"/>
      <c r="C59" s="137"/>
      <c r="D59" s="137"/>
      <c r="E59" s="137"/>
      <c r="F59" s="137"/>
      <c r="G59" s="137"/>
      <c r="H59" s="137"/>
      <c r="I59" s="137"/>
      <c r="J59" s="137"/>
      <c r="K59" s="137"/>
      <c r="L59" s="137"/>
      <c r="M59" s="137"/>
      <c r="N59" s="137"/>
      <c r="O59" s="137"/>
      <c r="P59" s="137"/>
      <c r="Q59" s="137"/>
      <c r="R59" s="137"/>
      <c r="S59" s="137"/>
      <c r="T59" s="137"/>
      <c r="U59" s="137"/>
      <c r="V59" s="38"/>
      <c r="W59" s="38"/>
      <c r="X59" s="43"/>
      <c r="Y59" s="45"/>
      <c r="Z59" s="19"/>
      <c r="AA59" s="19"/>
      <c r="AB59" s="19"/>
      <c r="AC59" s="19"/>
    </row>
    <row r="60" spans="1:29" ht="18.75">
      <c r="A60" s="137"/>
      <c r="B60" s="137"/>
      <c r="C60" s="137"/>
      <c r="D60" s="137"/>
      <c r="E60" s="137"/>
      <c r="F60" s="137"/>
      <c r="G60" s="137"/>
      <c r="H60" s="137"/>
      <c r="I60" s="137"/>
      <c r="J60" s="137"/>
      <c r="K60" s="137"/>
      <c r="L60" s="137"/>
      <c r="M60" s="137"/>
      <c r="N60" s="137"/>
      <c r="O60" s="137"/>
      <c r="P60" s="137"/>
      <c r="Q60" s="137"/>
      <c r="R60" s="137"/>
      <c r="S60" s="137"/>
      <c r="T60" s="137"/>
      <c r="U60" s="137"/>
      <c r="V60" s="39"/>
      <c r="W60" s="39"/>
      <c r="X60" s="44"/>
      <c r="Y60" s="45"/>
      <c r="Z60" s="19"/>
      <c r="AA60" s="19"/>
      <c r="AB60" s="19"/>
      <c r="AC60" s="19"/>
    </row>
    <row r="61" spans="1:29" ht="18.75">
      <c r="A61" s="137"/>
      <c r="B61" s="137"/>
      <c r="C61" s="137"/>
      <c r="D61" s="137"/>
      <c r="E61" s="137"/>
      <c r="F61" s="137"/>
      <c r="G61" s="137"/>
      <c r="H61" s="137"/>
      <c r="I61" s="137"/>
      <c r="J61" s="137"/>
      <c r="K61" s="137"/>
      <c r="L61" s="137"/>
      <c r="M61" s="137"/>
      <c r="N61" s="137"/>
      <c r="O61" s="137"/>
      <c r="P61" s="137"/>
      <c r="Q61" s="137"/>
      <c r="R61" s="137"/>
      <c r="S61" s="137"/>
      <c r="T61" s="137"/>
      <c r="U61" s="137"/>
      <c r="V61" s="38"/>
      <c r="W61" s="38"/>
      <c r="X61" s="43"/>
      <c r="Y61" s="45"/>
      <c r="Z61" s="19"/>
      <c r="AA61" s="19"/>
      <c r="AB61" s="19"/>
      <c r="AC61" s="19"/>
    </row>
    <row r="62" spans="1:29" ht="18.75">
      <c r="A62" s="137"/>
      <c r="B62" s="137"/>
      <c r="C62" s="137"/>
      <c r="D62" s="137"/>
      <c r="E62" s="137"/>
      <c r="F62" s="137"/>
      <c r="G62" s="137"/>
      <c r="H62" s="137"/>
      <c r="I62" s="137"/>
      <c r="J62" s="137"/>
      <c r="K62" s="137"/>
      <c r="L62" s="137"/>
      <c r="M62" s="137"/>
      <c r="N62" s="137"/>
      <c r="O62" s="137"/>
      <c r="P62" s="137"/>
      <c r="Q62" s="137"/>
      <c r="R62" s="137"/>
      <c r="S62" s="137"/>
      <c r="T62" s="137"/>
      <c r="U62" s="137"/>
      <c r="V62" s="38"/>
      <c r="W62" s="38"/>
      <c r="X62" s="43"/>
      <c r="Y62" s="45"/>
      <c r="Z62" s="19"/>
      <c r="AA62" s="19"/>
      <c r="AB62" s="19"/>
      <c r="AC62" s="19"/>
    </row>
    <row r="63" spans="1:29" ht="18.75">
      <c r="A63" s="137"/>
      <c r="B63" s="137"/>
      <c r="C63" s="137"/>
      <c r="D63" s="137"/>
      <c r="E63" s="137"/>
      <c r="F63" s="137"/>
      <c r="G63" s="137"/>
      <c r="H63" s="137"/>
      <c r="I63" s="137"/>
      <c r="J63" s="137"/>
      <c r="K63" s="137"/>
      <c r="L63" s="137"/>
      <c r="M63" s="137"/>
      <c r="N63" s="137"/>
      <c r="O63" s="137"/>
      <c r="P63" s="137"/>
      <c r="Q63" s="137"/>
      <c r="R63" s="137"/>
      <c r="S63" s="137"/>
      <c r="T63" s="137"/>
      <c r="U63" s="137"/>
      <c r="V63" s="39"/>
      <c r="W63" s="39"/>
      <c r="X63" s="44"/>
      <c r="Y63" s="45"/>
      <c r="Z63" s="19"/>
      <c r="AA63" s="19"/>
      <c r="AB63" s="19"/>
      <c r="AC63" s="19"/>
    </row>
    <row r="64" spans="1:29" ht="18.75">
      <c r="A64" s="137"/>
      <c r="B64" s="137"/>
      <c r="C64" s="137"/>
      <c r="D64" s="137"/>
      <c r="E64" s="137"/>
      <c r="F64" s="137"/>
      <c r="G64" s="137"/>
      <c r="H64" s="137"/>
      <c r="I64" s="137"/>
      <c r="J64" s="137"/>
      <c r="K64" s="137"/>
      <c r="L64" s="137"/>
      <c r="M64" s="137"/>
      <c r="N64" s="137"/>
      <c r="O64" s="137"/>
      <c r="P64" s="137"/>
      <c r="Q64" s="137"/>
      <c r="R64" s="137"/>
      <c r="S64" s="137"/>
      <c r="T64" s="137"/>
      <c r="U64" s="137"/>
      <c r="V64" s="38"/>
      <c r="W64" s="38"/>
      <c r="X64" s="43"/>
      <c r="Y64" s="45"/>
      <c r="Z64" s="19"/>
      <c r="AA64" s="19"/>
      <c r="AB64" s="19"/>
      <c r="AC64" s="19"/>
    </row>
    <row r="65" spans="1:29" ht="18.75">
      <c r="A65" s="137"/>
      <c r="B65" s="137"/>
      <c r="C65" s="137"/>
      <c r="D65" s="137"/>
      <c r="E65" s="137"/>
      <c r="F65" s="137"/>
      <c r="G65" s="137"/>
      <c r="H65" s="137"/>
      <c r="I65" s="137"/>
      <c r="J65" s="137"/>
      <c r="K65" s="137"/>
      <c r="L65" s="137"/>
      <c r="M65" s="137"/>
      <c r="N65" s="137"/>
      <c r="O65" s="137"/>
      <c r="P65" s="137"/>
      <c r="Q65" s="137"/>
      <c r="R65" s="137"/>
      <c r="S65" s="137"/>
      <c r="T65" s="137"/>
      <c r="U65" s="137"/>
      <c r="V65" s="38"/>
      <c r="W65" s="38"/>
      <c r="X65" s="43"/>
      <c r="Y65" s="45"/>
      <c r="Z65" s="19"/>
      <c r="AA65" s="19"/>
      <c r="AB65" s="19"/>
      <c r="AC65" s="19"/>
    </row>
    <row r="66" spans="1:29" ht="18.75">
      <c r="A66" s="137"/>
      <c r="B66" s="137"/>
      <c r="C66" s="137"/>
      <c r="D66" s="137"/>
      <c r="E66" s="137"/>
      <c r="F66" s="137"/>
      <c r="G66" s="137"/>
      <c r="H66" s="137"/>
      <c r="I66" s="137"/>
      <c r="J66" s="137"/>
      <c r="K66" s="137"/>
      <c r="L66" s="137"/>
      <c r="M66" s="137"/>
      <c r="N66" s="137"/>
      <c r="O66" s="137"/>
      <c r="P66" s="137"/>
      <c r="Q66" s="137"/>
      <c r="R66" s="137"/>
      <c r="S66" s="137"/>
      <c r="T66" s="137"/>
      <c r="U66" s="137"/>
      <c r="V66" s="39"/>
      <c r="W66" s="39"/>
      <c r="X66" s="44"/>
      <c r="Y66" s="45"/>
      <c r="Z66" s="19"/>
      <c r="AA66" s="19"/>
      <c r="AB66" s="19"/>
      <c r="AC66" s="19"/>
    </row>
    <row r="67" spans="1:29" ht="15">
      <c r="A67" s="137"/>
      <c r="B67" s="137"/>
      <c r="C67" s="137"/>
      <c r="D67" s="137"/>
      <c r="E67" s="137"/>
      <c r="F67" s="137"/>
      <c r="G67" s="137"/>
      <c r="H67" s="137"/>
      <c r="I67" s="137"/>
      <c r="J67" s="137"/>
      <c r="K67" s="137"/>
      <c r="L67" s="137"/>
      <c r="M67" s="137"/>
      <c r="N67" s="137"/>
      <c r="O67" s="137"/>
      <c r="P67" s="137"/>
      <c r="Q67" s="137"/>
      <c r="R67" s="137"/>
      <c r="S67" s="137"/>
      <c r="T67" s="137"/>
      <c r="U67" s="137"/>
      <c r="V67" s="45"/>
      <c r="W67" s="45"/>
      <c r="X67" s="39"/>
      <c r="Y67" s="45"/>
      <c r="Z67" s="19"/>
      <c r="AA67" s="19"/>
      <c r="AB67" s="19"/>
      <c r="AC67" s="19"/>
    </row>
    <row r="68" spans="1:29" ht="12.75">
      <c r="A68" s="137"/>
      <c r="B68" s="137"/>
      <c r="C68" s="137"/>
      <c r="D68" s="137"/>
      <c r="E68" s="137"/>
      <c r="F68" s="137"/>
      <c r="G68" s="137"/>
      <c r="H68" s="137"/>
      <c r="I68" s="137"/>
      <c r="J68" s="137"/>
      <c r="K68" s="137"/>
      <c r="L68" s="137"/>
      <c r="M68" s="137"/>
      <c r="N68" s="137"/>
      <c r="O68" s="137"/>
      <c r="P68" s="137"/>
      <c r="Q68" s="137"/>
      <c r="R68" s="137"/>
      <c r="S68" s="137"/>
      <c r="T68" s="137"/>
      <c r="U68" s="137"/>
      <c r="V68" s="45"/>
      <c r="W68" s="45"/>
      <c r="X68" s="45"/>
      <c r="Y68" s="45"/>
      <c r="Z68" s="19"/>
      <c r="AA68" s="19"/>
      <c r="AB68" s="19"/>
      <c r="AC68" s="19"/>
    </row>
    <row r="69" spans="1:29" ht="12.75">
      <c r="A69" s="137"/>
      <c r="B69" s="137"/>
      <c r="C69" s="137"/>
      <c r="D69" s="137"/>
      <c r="E69" s="137"/>
      <c r="F69" s="137"/>
      <c r="G69" s="137"/>
      <c r="H69" s="137"/>
      <c r="I69" s="137"/>
      <c r="J69" s="137"/>
      <c r="K69" s="137"/>
      <c r="L69" s="137"/>
      <c r="M69" s="137"/>
      <c r="N69" s="137"/>
      <c r="O69" s="137"/>
      <c r="P69" s="137"/>
      <c r="Q69" s="137"/>
      <c r="R69" s="137"/>
      <c r="S69" s="137"/>
      <c r="T69" s="137"/>
      <c r="U69" s="137"/>
      <c r="V69" s="45"/>
      <c r="W69" s="45"/>
      <c r="X69" s="45"/>
      <c r="Y69" s="45"/>
      <c r="Z69" s="19"/>
      <c r="AA69" s="19"/>
      <c r="AB69" s="19"/>
      <c r="AC69" s="19"/>
    </row>
    <row r="70" spans="1:29" ht="12.75">
      <c r="A70" s="137"/>
      <c r="B70" s="137"/>
      <c r="C70" s="137"/>
      <c r="D70" s="137"/>
      <c r="E70" s="137"/>
      <c r="F70" s="137"/>
      <c r="G70" s="137"/>
      <c r="H70" s="137"/>
      <c r="I70" s="137"/>
      <c r="J70" s="137"/>
      <c r="K70" s="137"/>
      <c r="L70" s="137"/>
      <c r="M70" s="137"/>
      <c r="N70" s="137"/>
      <c r="O70" s="137"/>
      <c r="P70" s="137"/>
      <c r="Q70" s="137"/>
      <c r="R70" s="137"/>
      <c r="S70" s="137"/>
      <c r="T70" s="137"/>
      <c r="U70" s="137"/>
      <c r="V70" s="45"/>
      <c r="W70" s="45"/>
      <c r="X70" s="45"/>
      <c r="Y70" s="45"/>
      <c r="Z70" s="19"/>
      <c r="AA70" s="19"/>
      <c r="AB70" s="19"/>
      <c r="AC70" s="19"/>
    </row>
    <row r="71" ht="12.75">
      <c r="A71" s="22"/>
    </row>
  </sheetData>
  <sheetProtection password="CF7A" sheet="1" objects="1" scenarios="1"/>
  <mergeCells count="83">
    <mergeCell ref="R3:S5"/>
    <mergeCell ref="R17:S19"/>
    <mergeCell ref="V41:X44"/>
    <mergeCell ref="F28:I28"/>
    <mergeCell ref="F30:I30"/>
    <mergeCell ref="F29:I29"/>
    <mergeCell ref="F31:I31"/>
    <mergeCell ref="O38:R38"/>
    <mergeCell ref="M37:N37"/>
    <mergeCell ref="M38:N38"/>
    <mergeCell ref="C25:S26"/>
    <mergeCell ref="C27:S27"/>
    <mergeCell ref="M36:N36"/>
    <mergeCell ref="E38:F38"/>
    <mergeCell ref="C34:J34"/>
    <mergeCell ref="C35:D35"/>
    <mergeCell ref="C37:J37"/>
    <mergeCell ref="E35:F35"/>
    <mergeCell ref="E36:F36"/>
    <mergeCell ref="N3:Q5"/>
    <mergeCell ref="K6:M6"/>
    <mergeCell ref="K3:M5"/>
    <mergeCell ref="H3:J5"/>
    <mergeCell ref="H6:J6"/>
    <mergeCell ref="N6:Q6"/>
    <mergeCell ref="E3:G5"/>
    <mergeCell ref="E6:G6"/>
    <mergeCell ref="C3:D5"/>
    <mergeCell ref="C6:D6"/>
    <mergeCell ref="C7:I7"/>
    <mergeCell ref="K43:L43"/>
    <mergeCell ref="S23:S24"/>
    <mergeCell ref="G20:J20"/>
    <mergeCell ref="N20:Q20"/>
    <mergeCell ref="K21:M21"/>
    <mergeCell ref="C41:R41"/>
    <mergeCell ref="N17:Q19"/>
    <mergeCell ref="K20:M20"/>
    <mergeCell ref="C23:C24"/>
    <mergeCell ref="S9:S10"/>
    <mergeCell ref="D20:F20"/>
    <mergeCell ref="D9:E9"/>
    <mergeCell ref="D10:E10"/>
    <mergeCell ref="K17:M19"/>
    <mergeCell ref="J9:L10"/>
    <mergeCell ref="H9:I10"/>
    <mergeCell ref="J14:K14"/>
    <mergeCell ref="O13:Q13"/>
    <mergeCell ref="C13:M13"/>
    <mergeCell ref="C42:J42"/>
    <mergeCell ref="K42:M42"/>
    <mergeCell ref="N42:P42"/>
    <mergeCell ref="J28:K28"/>
    <mergeCell ref="M33:N33"/>
    <mergeCell ref="M34:N34"/>
    <mergeCell ref="M35:N35"/>
    <mergeCell ref="D33:E33"/>
    <mergeCell ref="C31:E31"/>
    <mergeCell ref="G39:I39"/>
    <mergeCell ref="S41:S43"/>
    <mergeCell ref="C39:F39"/>
    <mergeCell ref="G23:G24"/>
    <mergeCell ref="H23:J24"/>
    <mergeCell ref="C28:E28"/>
    <mergeCell ref="C29:E29"/>
    <mergeCell ref="C30:E30"/>
    <mergeCell ref="C43:J43"/>
    <mergeCell ref="K23:M24"/>
    <mergeCell ref="D24:E24"/>
    <mergeCell ref="D17:F19"/>
    <mergeCell ref="G17:J19"/>
    <mergeCell ref="C17:C19"/>
    <mergeCell ref="D23:E23"/>
    <mergeCell ref="C8:S8"/>
    <mergeCell ref="C22:S22"/>
    <mergeCell ref="C21:J21"/>
    <mergeCell ref="C14:G14"/>
    <mergeCell ref="H14:I14"/>
    <mergeCell ref="H15:I15"/>
    <mergeCell ref="C15:G15"/>
    <mergeCell ref="C9:C10"/>
    <mergeCell ref="G9:G10"/>
    <mergeCell ref="C11:S12"/>
  </mergeCells>
  <conditionalFormatting sqref="F29:I29 F31:I31">
    <cfRule type="cellIs" priority="1" dxfId="14" operator="equal" stopIfTrue="1">
      <formula>1</formula>
    </cfRule>
  </conditionalFormatting>
  <conditionalFormatting sqref="D23:E23">
    <cfRule type="cellIs" priority="2" dxfId="3" operator="equal" stopIfTrue="1">
      <formula>1</formula>
    </cfRule>
  </conditionalFormatting>
  <conditionalFormatting sqref="D24:E24">
    <cfRule type="cellIs" priority="3" dxfId="3" operator="equal" stopIfTrue="1">
      <formula>1.66E-24</formula>
    </cfRule>
  </conditionalFormatting>
  <conditionalFormatting sqref="M33:N33">
    <cfRule type="cellIs" priority="4" dxfId="4" operator="equal" stopIfTrue="1">
      <formula>$G$33</formula>
    </cfRule>
  </conditionalFormatting>
  <conditionalFormatting sqref="K36 M38:N38 M34:N34">
    <cfRule type="cellIs" priority="5" dxfId="15" operator="equal" stopIfTrue="1">
      <formula>$G$33</formula>
    </cfRule>
  </conditionalFormatting>
  <conditionalFormatting sqref="M37:N37">
    <cfRule type="cellIs" priority="6" dxfId="15" operator="equal" stopIfTrue="1">
      <formula>1</formula>
    </cfRule>
  </conditionalFormatting>
  <conditionalFormatting sqref="C20">
    <cfRule type="cellIs" priority="7" dxfId="0" operator="equal" stopIfTrue="1">
      <formula>60</formula>
    </cfRule>
  </conditionalFormatting>
  <conditionalFormatting sqref="D20:F20">
    <cfRule type="cellIs" priority="8" dxfId="0" operator="equal" stopIfTrue="1">
      <formula>3.01E+24</formula>
    </cfRule>
  </conditionalFormatting>
  <conditionalFormatting sqref="G20:J20">
    <cfRule type="cellIs" priority="9" dxfId="1" operator="equal" stopIfTrue="1">
      <formula>60/3.01E+24</formula>
    </cfRule>
  </conditionalFormatting>
  <conditionalFormatting sqref="K20:M20 K6:M6">
    <cfRule type="cellIs" priority="10" dxfId="0" operator="equal" stopIfTrue="1">
      <formula>12</formula>
    </cfRule>
  </conditionalFormatting>
  <conditionalFormatting sqref="D9:E9">
    <cfRule type="cellIs" priority="11" dxfId="3" operator="equal" stopIfTrue="1">
      <formula>1000</formula>
    </cfRule>
  </conditionalFormatting>
  <conditionalFormatting sqref="D10:E10 K7">
    <cfRule type="cellIs" priority="12" dxfId="3" operator="equal" stopIfTrue="1">
      <formula>2</formula>
    </cfRule>
  </conditionalFormatting>
  <conditionalFormatting sqref="H15:K15">
    <cfRule type="cellIs" priority="13" dxfId="16" operator="equal" stopIfTrue="1">
      <formula>1</formula>
    </cfRule>
  </conditionalFormatting>
  <conditionalFormatting sqref="H14:J14 N13">
    <cfRule type="cellIs" priority="14" dxfId="4" operator="equal" stopIfTrue="1">
      <formula>500</formula>
    </cfRule>
  </conditionalFormatting>
  <conditionalFormatting sqref="C6">
    <cfRule type="cellIs" priority="15" dxfId="0" operator="equal" stopIfTrue="1">
      <formula>480</formula>
    </cfRule>
  </conditionalFormatting>
  <conditionalFormatting sqref="E6:G6">
    <cfRule type="cellIs" priority="16" dxfId="0" operator="equal" stopIfTrue="1">
      <formula>20</formula>
    </cfRule>
  </conditionalFormatting>
  <conditionalFormatting sqref="H6:J6">
    <cfRule type="cellIs" priority="17" dxfId="1" operator="equal" stopIfTrue="1">
      <formula>24</formula>
    </cfRule>
  </conditionalFormatting>
  <conditionalFormatting sqref="N6:Q6">
    <cfRule type="cellIs" priority="18" dxfId="2" operator="equal" stopIfTrue="1">
      <formula>2</formula>
    </cfRule>
  </conditionalFormatting>
  <conditionalFormatting sqref="M35:N36">
    <cfRule type="cellIs" priority="19" dxfId="15" operator="equal" stopIfTrue="1">
      <formula>$BB$2</formula>
    </cfRule>
  </conditionalFormatting>
  <conditionalFormatting sqref="F30:I30 F28:I28">
    <cfRule type="cellIs" priority="20" dxfId="17" operator="equal" stopIfTrue="1">
      <formula>$BB$2</formula>
    </cfRule>
  </conditionalFormatting>
  <conditionalFormatting sqref="H23:J24">
    <cfRule type="cellIs" priority="21" dxfId="3" operator="equal" stopIfTrue="1">
      <formula>$BB$5</formula>
    </cfRule>
  </conditionalFormatting>
  <conditionalFormatting sqref="K21:M21">
    <cfRule type="cellIs" priority="22" dxfId="3" operator="equal" stopIfTrue="1">
      <formula>$BB$6</formula>
    </cfRule>
  </conditionalFormatting>
  <conditionalFormatting sqref="N20:Q20">
    <cfRule type="cellIs" priority="23" dxfId="1" operator="equal" stopIfTrue="1">
      <formula>$BB$3</formula>
    </cfRule>
  </conditionalFormatting>
  <conditionalFormatting sqref="F33">
    <cfRule type="cellIs" priority="24" dxfId="17" operator="between" stopIfTrue="1">
      <formula>$BB$8</formula>
      <formula>$BB$7</formula>
    </cfRule>
  </conditionalFormatting>
  <conditionalFormatting sqref="D33:E33">
    <cfRule type="cellIs" priority="25" dxfId="4" operator="between" stopIfTrue="1">
      <formula>$BB$8</formula>
      <formula>$BB$7</formula>
    </cfRule>
  </conditionalFormatting>
  <conditionalFormatting sqref="V41:X44">
    <cfRule type="cellIs" priority="26" dxfId="9" operator="equal" stopIfTrue="1">
      <formula>$BB$21</formula>
    </cfRule>
  </conditionalFormatting>
  <conditionalFormatting sqref="H9:I10">
    <cfRule type="cellIs" priority="27" dxfId="3" operator="equal" stopIfTrue="1">
      <formula>500</formula>
    </cfRule>
  </conditionalFormatting>
  <conditionalFormatting sqref="G39:I39 K43:L43">
    <cfRule type="cellIs" priority="28" dxfId="16" operator="equal" stopIfTrue="1">
      <formula>$BB$12</formula>
    </cfRule>
  </conditionalFormatting>
  <conditionalFormatting sqref="N42:P42">
    <cfRule type="cellIs" priority="29" dxfId="18" operator="equal" stopIfTrue="1">
      <formula>$BB$19</formula>
    </cfRule>
  </conditionalFormatting>
  <conditionalFormatting sqref="S6:S7 V17 S9:S10 R36 S20:S21 S23:S24 S28:S31 S13:S15">
    <cfRule type="cellIs" priority="30" dxfId="19" operator="equal" stopIfTrue="1">
      <formula>$BB$4</formula>
    </cfRule>
  </conditionalFormatting>
  <conditionalFormatting sqref="K42:M42">
    <cfRule type="cellIs" priority="31" dxfId="20" operator="equal" stopIfTrue="1">
      <formula>$BB$2</formula>
    </cfRule>
  </conditionalFormatting>
  <conditionalFormatting sqref="Q46">
    <cfRule type="cellIs" priority="32" dxfId="21" operator="equal" stopIfTrue="1">
      <formula>$BB$21</formula>
    </cfRule>
  </conditionalFormatting>
  <conditionalFormatting sqref="S34:S38">
    <cfRule type="cellIs" priority="33" dxfId="22" operator="equal" stopIfTrue="1">
      <formula>$BB$4</formula>
    </cfRule>
  </conditionalFormatting>
  <conditionalFormatting sqref="S41:S43">
    <cfRule type="cellIs" priority="34" dxfId="23" operator="equal" stopIfTrue="1">
      <formula>$BB$4</formula>
    </cfRule>
  </conditionalFormatting>
  <conditionalFormatting sqref="S33">
    <cfRule type="cellIs" priority="35" dxfId="24" operator="equal" stopIfTrue="1">
      <formula>$BB$4</formula>
    </cfRule>
  </conditionalFormatting>
  <conditionalFormatting sqref="S39">
    <cfRule type="cellIs" priority="36" dxfId="25" operator="equal" stopIfTrue="1">
      <formula>$BB$4</formula>
    </cfRule>
  </conditionalFormatting>
  <dataValidations count="4">
    <dataValidation type="list" allowBlank="1" showInputMessage="1" showErrorMessage="1" sqref="D33">
      <formula1>$BB$7:$BB$11</formula1>
    </dataValidation>
    <dataValidation type="list" allowBlank="1" showInputMessage="1" showErrorMessage="1" sqref="G39 K43">
      <formula1>$BB$12:$BB$15</formula1>
    </dataValidation>
    <dataValidation type="list" allowBlank="1" showInputMessage="1" showErrorMessage="1" sqref="N42:P42">
      <formula1>$BB$16:$BB$20</formula1>
    </dataValidation>
    <dataValidation errorStyle="warning" type="whole" operator="equal" allowBlank="1" showInputMessage="1" showErrorMessage="1" errorTitle="ΠΡΟΣΟΧΗ !!!!!" error="Η τιμή είναι λάθος. Διάβασε ξανα την άσκηση με προσοχή και βάλε την σωστή τιμή." sqref="C6:D6">
      <formula1>480</formula1>
    </dataValidation>
  </dataValidation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H31"/>
  <sheetViews>
    <sheetView showZeros="0" workbookViewId="0" topLeftCell="A1">
      <selection activeCell="A1" sqref="A1"/>
    </sheetView>
  </sheetViews>
  <sheetFormatPr defaultColWidth="9.140625" defaultRowHeight="12.75"/>
  <cols>
    <col min="1" max="2" width="2.7109375" style="0" customWidth="1"/>
    <col min="3" max="3" width="11.421875" style="0" customWidth="1"/>
    <col min="4" max="4" width="5.7109375" style="0" customWidth="1"/>
    <col min="5" max="5" width="11.57421875" style="0" customWidth="1"/>
    <col min="6" max="6" width="4.140625" style="0" customWidth="1"/>
    <col min="7" max="7" width="5.421875" style="0" customWidth="1"/>
    <col min="8" max="8" width="3.8515625" style="0" customWidth="1"/>
    <col min="9" max="9" width="5.421875" style="0" customWidth="1"/>
    <col min="10" max="10" width="4.57421875" style="0" customWidth="1"/>
    <col min="11" max="11" width="5.421875" style="0" customWidth="1"/>
    <col min="12" max="12" width="3.28125" style="0" customWidth="1"/>
    <col min="13" max="14" width="5.7109375" style="0" customWidth="1"/>
    <col min="15" max="15" width="3.7109375" style="0" customWidth="1"/>
    <col min="16" max="16" width="2.28125" style="0" customWidth="1"/>
    <col min="17" max="17" width="8.57421875" style="0" customWidth="1"/>
    <col min="18" max="18" width="3.57421875" style="0" customWidth="1"/>
    <col min="19" max="19" width="5.57421875" style="0" customWidth="1"/>
    <col min="20" max="20" width="5.8515625" style="0" customWidth="1"/>
    <col min="21" max="22" width="2.7109375" style="0" customWidth="1"/>
    <col min="23" max="25" width="7.7109375" style="0" customWidth="1"/>
  </cols>
  <sheetData>
    <row r="1" spans="1:60" ht="15" customHeight="1" thickBot="1">
      <c r="A1" s="19"/>
      <c r="B1" s="19"/>
      <c r="C1" s="19"/>
      <c r="D1" s="19"/>
      <c r="E1" s="19"/>
      <c r="F1" s="19"/>
      <c r="G1" s="19"/>
      <c r="H1" s="19"/>
      <c r="I1" s="19"/>
      <c r="J1" s="19"/>
      <c r="K1" s="19"/>
      <c r="L1" s="19"/>
      <c r="M1" s="19"/>
      <c r="N1" s="19"/>
      <c r="O1" s="19"/>
      <c r="P1" s="19"/>
      <c r="Q1" s="19"/>
      <c r="R1" s="19"/>
      <c r="S1" s="19"/>
      <c r="T1" s="19"/>
      <c r="U1" s="19"/>
      <c r="V1" s="19"/>
      <c r="W1" s="137"/>
      <c r="X1" s="137"/>
      <c r="Y1" s="137"/>
      <c r="Z1" s="137"/>
      <c r="AA1" s="137"/>
      <c r="AB1" s="137"/>
      <c r="AC1" s="137"/>
      <c r="AZ1" s="1"/>
      <c r="BA1" s="144"/>
      <c r="BB1" s="144"/>
      <c r="BC1" s="144"/>
      <c r="BD1" s="144"/>
      <c r="BE1" s="144"/>
      <c r="BF1" s="144"/>
      <c r="BG1" s="144"/>
      <c r="BH1" s="1"/>
    </row>
    <row r="2" spans="1:60" ht="12.75">
      <c r="A2" s="19"/>
      <c r="B2" s="2"/>
      <c r="C2" s="3"/>
      <c r="D2" s="3"/>
      <c r="E2" s="3"/>
      <c r="F2" s="3"/>
      <c r="G2" s="3"/>
      <c r="H2" s="3"/>
      <c r="I2" s="3"/>
      <c r="J2" s="3"/>
      <c r="K2" s="3"/>
      <c r="L2" s="3"/>
      <c r="M2" s="3"/>
      <c r="N2" s="3"/>
      <c r="O2" s="3"/>
      <c r="P2" s="3"/>
      <c r="Q2" s="3"/>
      <c r="R2" s="3"/>
      <c r="S2" s="3"/>
      <c r="T2" s="3"/>
      <c r="U2" s="4"/>
      <c r="V2" s="148"/>
      <c r="W2" s="137"/>
      <c r="X2" s="137"/>
      <c r="Y2" s="137"/>
      <c r="Z2" s="137"/>
      <c r="AA2" s="137"/>
      <c r="AB2" s="137"/>
      <c r="AC2" s="137"/>
      <c r="AZ2" s="1"/>
      <c r="BA2" s="144"/>
      <c r="BB2" s="145">
        <v>6.02E+23</v>
      </c>
      <c r="BC2" s="144"/>
      <c r="BD2" s="144"/>
      <c r="BE2" s="144"/>
      <c r="BF2" s="144"/>
      <c r="BG2" s="144"/>
      <c r="BH2" s="1"/>
    </row>
    <row r="3" spans="1:60" ht="18.75">
      <c r="A3" s="1"/>
      <c r="B3" s="490" t="s">
        <v>116</v>
      </c>
      <c r="C3" s="491"/>
      <c r="D3" s="491"/>
      <c r="E3" s="491"/>
      <c r="F3" s="492"/>
      <c r="G3" s="493"/>
      <c r="H3" s="494"/>
      <c r="I3" s="149">
        <f>L3</f>
      </c>
      <c r="J3" s="103">
        <f>IF(F3=BE3,BF3,IF(F3=BE4,BF4,IF(F3=BE5,BF5,IF(F3=BE6,BF6,IF(F3=BE7,BF7,"")))))</f>
      </c>
      <c r="K3" s="150">
        <f>IF(F3=0,"","Ar = ")</f>
      </c>
      <c r="L3" s="495">
        <f>IF(F3=BE3,BG3,IF(F3=BE4,BG4,IF(F3=BE5,BG5,IF(F3=BE6,BG6,IF(F3=BE7,BG7,"")))))</f>
      </c>
      <c r="M3" s="495"/>
      <c r="N3" s="7"/>
      <c r="O3" s="7"/>
      <c r="P3" s="7"/>
      <c r="Q3" s="7"/>
      <c r="R3" s="7"/>
      <c r="S3" s="7"/>
      <c r="T3" s="7"/>
      <c r="U3" s="8"/>
      <c r="V3" s="148"/>
      <c r="W3" s="137"/>
      <c r="X3" s="137"/>
      <c r="Y3" s="137"/>
      <c r="Z3" s="137"/>
      <c r="AA3" s="137"/>
      <c r="AB3" s="137"/>
      <c r="AC3" s="137"/>
      <c r="AZ3" s="1"/>
      <c r="BA3" s="144"/>
      <c r="BB3" s="114">
        <f>(12/6.02E+23)/12</f>
        <v>1.661129568106312E-24</v>
      </c>
      <c r="BC3" s="144"/>
      <c r="BD3" s="144"/>
      <c r="BE3" s="144" t="s">
        <v>117</v>
      </c>
      <c r="BF3" s="144" t="s">
        <v>122</v>
      </c>
      <c r="BG3" s="144">
        <v>1</v>
      </c>
      <c r="BH3" s="1"/>
    </row>
    <row r="4" spans="1:60" ht="15">
      <c r="A4" s="19"/>
      <c r="B4" s="5"/>
      <c r="C4" s="31"/>
      <c r="D4" s="31"/>
      <c r="E4" s="31"/>
      <c r="F4" s="31"/>
      <c r="G4" s="31"/>
      <c r="H4" s="31"/>
      <c r="I4" s="31"/>
      <c r="J4" s="31"/>
      <c r="K4" s="31"/>
      <c r="L4" s="31"/>
      <c r="M4" s="31"/>
      <c r="N4" s="68"/>
      <c r="O4" s="36"/>
      <c r="P4" s="36"/>
      <c r="Q4" s="36"/>
      <c r="R4" s="36"/>
      <c r="S4" s="37"/>
      <c r="T4" s="38"/>
      <c r="U4" s="47"/>
      <c r="V4" s="148"/>
      <c r="W4" s="137"/>
      <c r="X4" s="137"/>
      <c r="Y4" s="137"/>
      <c r="Z4" s="137"/>
      <c r="AA4" s="137"/>
      <c r="AB4" s="137"/>
      <c r="AC4" s="137"/>
      <c r="AZ4" s="1"/>
      <c r="BA4" s="144"/>
      <c r="BB4" s="143" t="s">
        <v>0</v>
      </c>
      <c r="BC4" s="144"/>
      <c r="BD4" s="144"/>
      <c r="BE4" s="144" t="s">
        <v>118</v>
      </c>
      <c r="BF4" s="144" t="s">
        <v>123</v>
      </c>
      <c r="BG4" s="144">
        <v>16</v>
      </c>
      <c r="BH4" s="1"/>
    </row>
    <row r="5" spans="1:60" ht="21" customHeight="1">
      <c r="A5" s="19"/>
      <c r="B5" s="5"/>
      <c r="C5" s="496" t="s">
        <v>95</v>
      </c>
      <c r="D5" s="497"/>
      <c r="E5" s="498"/>
      <c r="F5" s="499"/>
      <c r="G5" s="96">
        <f>IF(E5=BB14,BC14,IF(E5=BB15,BC15,IF(E5=BB16,BC16,IF(E5=BB17,BC17,IF(E5=BB18,BC18,"")))))</f>
      </c>
      <c r="H5" s="97">
        <f>IF(E5=BB14,BD14,IF(E5=BB15,BD15,IF(E5=BB16,BD16,IF(E5=BB17,BD17,IF(E5=BB18,BD18,"")))))</f>
      </c>
      <c r="I5" s="98" t="s">
        <v>96</v>
      </c>
      <c r="J5" s="98"/>
      <c r="K5" s="99"/>
      <c r="L5" s="99"/>
      <c r="M5" s="500"/>
      <c r="N5" s="501"/>
      <c r="O5" s="100"/>
      <c r="P5" s="100"/>
      <c r="Q5" s="100"/>
      <c r="R5" s="100"/>
      <c r="S5" s="140"/>
      <c r="T5" s="139">
        <f>IF(AND(E5=BB14,M5=32),BB4,IF(AND(E5=BB15,M5=28),BB4,IF(AND(E5=BB16,M5=81),BB4,IF(AND(E5=BB17,M5=17),BB4,IF(AND(E5=BB18,M5=64),BB4,0)))))</f>
        <v>0</v>
      </c>
      <c r="U5" s="47"/>
      <c r="V5" s="90"/>
      <c r="W5" s="137"/>
      <c r="X5" s="137"/>
      <c r="Y5" s="137"/>
      <c r="Z5" s="137"/>
      <c r="AA5" s="137"/>
      <c r="AB5" s="137"/>
      <c r="AC5" s="137"/>
      <c r="AZ5" s="1"/>
      <c r="BA5" s="82"/>
      <c r="BB5" s="83" t="s">
        <v>75</v>
      </c>
      <c r="BC5" s="84">
        <v>16</v>
      </c>
      <c r="BD5" s="144" t="s">
        <v>79</v>
      </c>
      <c r="BE5" s="144" t="s">
        <v>119</v>
      </c>
      <c r="BF5" s="144" t="s">
        <v>124</v>
      </c>
      <c r="BG5" s="144">
        <v>14</v>
      </c>
      <c r="BH5" s="1"/>
    </row>
    <row r="6" spans="1:60" ht="21" customHeight="1">
      <c r="A6" s="19"/>
      <c r="B6" s="5"/>
      <c r="C6" s="476" t="s">
        <v>147</v>
      </c>
      <c r="D6" s="477"/>
      <c r="E6" s="477"/>
      <c r="F6" s="477"/>
      <c r="G6" s="477"/>
      <c r="H6" s="477"/>
      <c r="I6" s="477"/>
      <c r="J6" s="477"/>
      <c r="K6" s="106"/>
      <c r="L6" s="127"/>
      <c r="M6" s="503"/>
      <c r="N6" s="504"/>
      <c r="O6" s="103" t="s">
        <v>133</v>
      </c>
      <c r="P6" s="103"/>
      <c r="Q6" s="103"/>
      <c r="R6" s="103"/>
      <c r="S6" s="142"/>
      <c r="T6" s="139">
        <f>IF(M6=0,0,IF(AND(T5=BB4,M6=M5),BB4,0))</f>
        <v>0</v>
      </c>
      <c r="U6" s="48"/>
      <c r="V6" s="91"/>
      <c r="W6" s="137"/>
      <c r="X6" s="137"/>
      <c r="Y6" s="137"/>
      <c r="Z6" s="137"/>
      <c r="AA6" s="137"/>
      <c r="AB6" s="137"/>
      <c r="AC6" s="137"/>
      <c r="AZ6" s="1"/>
      <c r="BA6" s="146"/>
      <c r="BB6" s="85" t="s">
        <v>77</v>
      </c>
      <c r="BC6" s="86">
        <v>14</v>
      </c>
      <c r="BD6" s="144" t="s">
        <v>80</v>
      </c>
      <c r="BE6" s="144" t="s">
        <v>120</v>
      </c>
      <c r="BF6" s="144" t="s">
        <v>125</v>
      </c>
      <c r="BG6" s="144">
        <v>32</v>
      </c>
      <c r="BH6" s="1"/>
    </row>
    <row r="7" spans="1:60" ht="21" customHeight="1">
      <c r="A7" s="19"/>
      <c r="B7" s="5"/>
      <c r="C7" s="476" t="s">
        <v>97</v>
      </c>
      <c r="D7" s="478"/>
      <c r="E7" s="507">
        <f>E5</f>
        <v>0</v>
      </c>
      <c r="F7" s="507"/>
      <c r="G7" s="101">
        <f>G5</f>
      </c>
      <c r="H7" s="104">
        <f>H5</f>
      </c>
      <c r="I7" s="103" t="s">
        <v>85</v>
      </c>
      <c r="J7" s="103"/>
      <c r="K7" s="105"/>
      <c r="L7" s="105"/>
      <c r="M7" s="505"/>
      <c r="N7" s="506"/>
      <c r="O7" s="106" t="s">
        <v>98</v>
      </c>
      <c r="P7" s="106"/>
      <c r="Q7" s="507">
        <f>E5</f>
        <v>0</v>
      </c>
      <c r="R7" s="507"/>
      <c r="S7" s="508"/>
      <c r="T7" s="139">
        <f>IF(M7=0,0,IF(M7=6.02E+23,BB4,0))</f>
        <v>0</v>
      </c>
      <c r="U7" s="48"/>
      <c r="V7" s="91"/>
      <c r="W7" s="137"/>
      <c r="X7" s="137"/>
      <c r="Y7" s="137"/>
      <c r="Z7" s="137"/>
      <c r="AA7" s="137"/>
      <c r="AB7" s="137"/>
      <c r="AC7" s="137"/>
      <c r="AZ7" s="1"/>
      <c r="BA7" s="146"/>
      <c r="BB7" s="85" t="s">
        <v>76</v>
      </c>
      <c r="BC7" s="86">
        <v>23</v>
      </c>
      <c r="BD7" s="144" t="s">
        <v>81</v>
      </c>
      <c r="BE7" s="144" t="s">
        <v>121</v>
      </c>
      <c r="BF7" s="144" t="s">
        <v>126</v>
      </c>
      <c r="BG7" s="144">
        <v>80</v>
      </c>
      <c r="BH7" s="1"/>
    </row>
    <row r="8" spans="1:60" ht="21" customHeight="1">
      <c r="A8" s="19"/>
      <c r="B8" s="5"/>
      <c r="C8" s="107" t="s">
        <v>99</v>
      </c>
      <c r="D8" s="103"/>
      <c r="E8" s="507">
        <f>E5</f>
        <v>0</v>
      </c>
      <c r="F8" s="507"/>
      <c r="G8" s="101">
        <f>G5</f>
      </c>
      <c r="H8" s="104">
        <f>H5</f>
      </c>
      <c r="I8" s="103" t="s">
        <v>85</v>
      </c>
      <c r="J8" s="103"/>
      <c r="K8" s="121"/>
      <c r="L8" s="108" t="s">
        <v>35</v>
      </c>
      <c r="M8" s="505"/>
      <c r="N8" s="506"/>
      <c r="O8" s="103" t="s">
        <v>133</v>
      </c>
      <c r="P8" s="103"/>
      <c r="Q8" s="103"/>
      <c r="R8" s="103"/>
      <c r="S8" s="142"/>
      <c r="T8" s="139">
        <f>IF(AND(K8=0,M8=0),0,IF(AND(K8=M5,M8=M7),BB4,0))</f>
        <v>0</v>
      </c>
      <c r="U8" s="48"/>
      <c r="V8" s="90"/>
      <c r="W8" s="137"/>
      <c r="X8" s="137"/>
      <c r="Y8" s="137"/>
      <c r="Z8" s="137"/>
      <c r="AA8" s="137"/>
      <c r="AB8" s="137"/>
      <c r="AC8" s="137"/>
      <c r="AZ8" s="1"/>
      <c r="BA8" s="82"/>
      <c r="BB8" s="83" t="s">
        <v>78</v>
      </c>
      <c r="BC8" s="86">
        <v>32</v>
      </c>
      <c r="BD8" s="144" t="s">
        <v>82</v>
      </c>
      <c r="BE8" s="144"/>
      <c r="BF8" s="144"/>
      <c r="BG8" s="144"/>
      <c r="BH8" s="1"/>
    </row>
    <row r="9" spans="1:60" ht="21" customHeight="1">
      <c r="A9" s="19"/>
      <c r="B9" s="5"/>
      <c r="C9" s="476" t="s">
        <v>127</v>
      </c>
      <c r="D9" s="478"/>
      <c r="E9" s="478"/>
      <c r="F9" s="478"/>
      <c r="G9" s="478"/>
      <c r="H9" s="478"/>
      <c r="I9" s="478"/>
      <c r="J9" s="128"/>
      <c r="K9" s="109"/>
      <c r="L9" s="105"/>
      <c r="M9" s="509"/>
      <c r="N9" s="510"/>
      <c r="O9" s="127" t="s">
        <v>26</v>
      </c>
      <c r="P9" s="103"/>
      <c r="Q9" s="103"/>
      <c r="R9" s="103"/>
      <c r="S9" s="142"/>
      <c r="T9" s="139">
        <f>IF(M9=0,0,IF(M9=1,BB4,0))</f>
        <v>0</v>
      </c>
      <c r="U9" s="48"/>
      <c r="V9" s="93"/>
      <c r="W9" s="137"/>
      <c r="X9" s="137"/>
      <c r="Y9" s="137"/>
      <c r="Z9" s="137"/>
      <c r="AA9" s="137"/>
      <c r="AB9" s="137"/>
      <c r="AC9" s="137"/>
      <c r="AZ9" s="1"/>
      <c r="BA9" s="82"/>
      <c r="BB9" s="85" t="s">
        <v>84</v>
      </c>
      <c r="BC9" s="86">
        <v>80</v>
      </c>
      <c r="BD9" s="144" t="s">
        <v>83</v>
      </c>
      <c r="BE9" s="144"/>
      <c r="BF9" s="144"/>
      <c r="BG9" s="144"/>
      <c r="BH9" s="1"/>
    </row>
    <row r="10" spans="1:60" ht="21" customHeight="1">
      <c r="A10" s="19"/>
      <c r="B10" s="5"/>
      <c r="C10" s="107" t="s">
        <v>99</v>
      </c>
      <c r="D10" s="103"/>
      <c r="E10" s="507">
        <f>E5</f>
        <v>0</v>
      </c>
      <c r="F10" s="507"/>
      <c r="G10" s="101">
        <f>G5</f>
      </c>
      <c r="H10" s="104">
        <f>H5</f>
      </c>
      <c r="I10" s="103" t="s">
        <v>86</v>
      </c>
      <c r="J10" s="103"/>
      <c r="K10" s="102"/>
      <c r="L10" s="105"/>
      <c r="M10" s="410"/>
      <c r="N10" s="502"/>
      <c r="O10" s="127" t="s">
        <v>26</v>
      </c>
      <c r="P10" s="103"/>
      <c r="Q10" s="103"/>
      <c r="R10" s="103"/>
      <c r="S10" s="103"/>
      <c r="T10" s="139">
        <f>IF(M10=0,0,IF(M10=M5,BB4,0))</f>
        <v>0</v>
      </c>
      <c r="U10" s="49"/>
      <c r="V10" s="90"/>
      <c r="W10" s="137"/>
      <c r="X10" s="137"/>
      <c r="Y10" s="137"/>
      <c r="Z10" s="137"/>
      <c r="AA10" s="137"/>
      <c r="AB10" s="137"/>
      <c r="AC10" s="137"/>
      <c r="AZ10" s="1"/>
      <c r="BA10" s="82"/>
      <c r="BB10" s="85" t="s">
        <v>91</v>
      </c>
      <c r="BC10" s="86"/>
      <c r="BD10" s="144"/>
      <c r="BE10" s="144"/>
      <c r="BF10" s="144"/>
      <c r="BG10" s="144"/>
      <c r="BH10" s="1"/>
    </row>
    <row r="11" spans="1:60" ht="21" customHeight="1">
      <c r="A11" s="19"/>
      <c r="B11" s="5"/>
      <c r="C11" s="387" t="s">
        <v>89</v>
      </c>
      <c r="D11" s="515"/>
      <c r="E11" s="515"/>
      <c r="F11" s="416"/>
      <c r="G11" s="417"/>
      <c r="H11" s="418"/>
      <c r="I11" s="110" t="s">
        <v>88</v>
      </c>
      <c r="J11" s="110"/>
      <c r="K11" s="111"/>
      <c r="L11" s="112"/>
      <c r="M11" s="112"/>
      <c r="N11" s="112"/>
      <c r="O11" s="113"/>
      <c r="P11" s="113"/>
      <c r="Q11" s="113"/>
      <c r="R11" s="113"/>
      <c r="S11" s="141"/>
      <c r="T11" s="139">
        <f>IF(F11=BB11,BB4,0)</f>
        <v>0</v>
      </c>
      <c r="U11" s="47"/>
      <c r="V11" s="90"/>
      <c r="W11" s="137"/>
      <c r="X11" s="137"/>
      <c r="Y11" s="137"/>
      <c r="Z11" s="137"/>
      <c r="AA11" s="137"/>
      <c r="AB11" s="137"/>
      <c r="AC11" s="137"/>
      <c r="AZ11" s="1"/>
      <c r="BA11" s="82"/>
      <c r="BB11" s="85" t="s">
        <v>92</v>
      </c>
      <c r="BC11" s="86"/>
      <c r="BD11" s="144"/>
      <c r="BE11" s="144"/>
      <c r="BF11" s="144"/>
      <c r="BG11" s="144"/>
      <c r="BH11" s="1"/>
    </row>
    <row r="12" spans="1:60" ht="15">
      <c r="A12" s="19"/>
      <c r="B12" s="5"/>
      <c r="C12" s="31"/>
      <c r="D12" s="31"/>
      <c r="E12" s="40"/>
      <c r="F12" s="40"/>
      <c r="G12" s="40"/>
      <c r="H12" s="40"/>
      <c r="I12" s="40"/>
      <c r="J12" s="40"/>
      <c r="K12" s="41"/>
      <c r="L12" s="41"/>
      <c r="M12" s="41"/>
      <c r="N12" s="42"/>
      <c r="O12" s="42"/>
      <c r="P12" s="42"/>
      <c r="Q12" s="42"/>
      <c r="R12" s="42"/>
      <c r="S12" s="39"/>
      <c r="T12" s="39"/>
      <c r="U12" s="47"/>
      <c r="V12" s="90"/>
      <c r="W12" s="137"/>
      <c r="X12" s="137"/>
      <c r="Y12" s="137"/>
      <c r="Z12" s="137"/>
      <c r="AA12" s="137"/>
      <c r="AB12" s="137"/>
      <c r="AC12" s="137"/>
      <c r="AZ12" s="1"/>
      <c r="BA12" s="82"/>
      <c r="BB12" s="85" t="s">
        <v>93</v>
      </c>
      <c r="BC12" s="86"/>
      <c r="BD12" s="144"/>
      <c r="BE12" s="144"/>
      <c r="BF12" s="144"/>
      <c r="BG12" s="144"/>
      <c r="BH12" s="1"/>
    </row>
    <row r="13" spans="1:60" ht="18" customHeight="1">
      <c r="A13" s="19"/>
      <c r="B13" s="5"/>
      <c r="C13" s="513" t="s">
        <v>36</v>
      </c>
      <c r="D13" s="514"/>
      <c r="E13" s="514"/>
      <c r="F13" s="514"/>
      <c r="G13" s="514"/>
      <c r="H13" s="514"/>
      <c r="I13" s="514"/>
      <c r="J13" s="514"/>
      <c r="K13" s="514"/>
      <c r="L13" s="514"/>
      <c r="M13" s="514"/>
      <c r="N13" s="514"/>
      <c r="O13" s="514"/>
      <c r="P13" s="514"/>
      <c r="Q13" s="514"/>
      <c r="R13" s="514"/>
      <c r="S13" s="514"/>
      <c r="T13" s="384">
        <f>IF(AND(J14=6.02E+23,L14=BB23,J15=BB11),BB4,0)</f>
        <v>0</v>
      </c>
      <c r="U13" s="48"/>
      <c r="V13" s="90"/>
      <c r="W13" s="225">
        <f>IF(AND(T6=BB4,M7=6.02E+23,T11=BB4,T13=BB4),"Μπράβο!!!!!","")</f>
      </c>
      <c r="X13" s="226"/>
      <c r="Y13" s="226"/>
      <c r="Z13" s="137"/>
      <c r="AA13" s="137"/>
      <c r="AB13" s="137"/>
      <c r="AC13" s="137"/>
      <c r="AZ13" s="1"/>
      <c r="BA13" s="82"/>
      <c r="BB13" s="83" t="s">
        <v>94</v>
      </c>
      <c r="BC13" s="86"/>
      <c r="BD13" s="144"/>
      <c r="BE13" s="144"/>
      <c r="BF13" s="144"/>
      <c r="BG13" s="144"/>
      <c r="BH13" s="1"/>
    </row>
    <row r="14" spans="1:60" ht="18" customHeight="1">
      <c r="A14" s="19"/>
      <c r="B14" s="5"/>
      <c r="C14" s="519" t="s">
        <v>37</v>
      </c>
      <c r="D14" s="393"/>
      <c r="E14" s="393"/>
      <c r="F14" s="393"/>
      <c r="G14" s="393"/>
      <c r="H14" s="393"/>
      <c r="I14" s="393"/>
      <c r="J14" s="520"/>
      <c r="K14" s="521"/>
      <c r="L14" s="526"/>
      <c r="M14" s="527"/>
      <c r="N14" s="528"/>
      <c r="O14" s="408" t="s">
        <v>128</v>
      </c>
      <c r="P14" s="529"/>
      <c r="Q14" s="529"/>
      <c r="R14" s="529"/>
      <c r="S14" s="529"/>
      <c r="T14" s="511"/>
      <c r="U14" s="48"/>
      <c r="V14" s="90"/>
      <c r="W14" s="226"/>
      <c r="X14" s="226"/>
      <c r="Y14" s="226"/>
      <c r="Z14" s="137"/>
      <c r="AA14" s="137"/>
      <c r="AB14" s="137"/>
      <c r="AC14" s="137"/>
      <c r="AZ14" s="1"/>
      <c r="BA14" s="82" t="s">
        <v>110</v>
      </c>
      <c r="BB14" s="83" t="s">
        <v>75</v>
      </c>
      <c r="BC14" s="86" t="s">
        <v>103</v>
      </c>
      <c r="BD14" s="144">
        <v>2</v>
      </c>
      <c r="BE14" s="144"/>
      <c r="BF14" s="144"/>
      <c r="BG14" s="144"/>
      <c r="BH14" s="1"/>
    </row>
    <row r="15" spans="1:60" ht="18" customHeight="1">
      <c r="A15" s="19"/>
      <c r="B15" s="14"/>
      <c r="C15" s="516" t="s">
        <v>139</v>
      </c>
      <c r="D15" s="517"/>
      <c r="E15" s="517"/>
      <c r="F15" s="517"/>
      <c r="G15" s="517"/>
      <c r="H15" s="517"/>
      <c r="I15" s="518"/>
      <c r="J15" s="522"/>
      <c r="K15" s="523"/>
      <c r="L15" s="524" t="s">
        <v>113</v>
      </c>
      <c r="M15" s="525"/>
      <c r="N15" s="525"/>
      <c r="O15" s="525"/>
      <c r="P15" s="525"/>
      <c r="Q15" s="525"/>
      <c r="R15" s="525"/>
      <c r="S15" s="525"/>
      <c r="T15" s="512"/>
      <c r="U15" s="47"/>
      <c r="V15" s="90"/>
      <c r="W15" s="226"/>
      <c r="X15" s="226"/>
      <c r="Y15" s="226"/>
      <c r="Z15" s="137"/>
      <c r="AA15" s="137"/>
      <c r="AB15" s="137"/>
      <c r="AC15" s="137"/>
      <c r="AZ15" s="1"/>
      <c r="BA15" s="147">
        <v>28</v>
      </c>
      <c r="BB15" s="85" t="s">
        <v>77</v>
      </c>
      <c r="BC15" s="86" t="s">
        <v>104</v>
      </c>
      <c r="BD15" s="144">
        <v>2</v>
      </c>
      <c r="BE15" s="144"/>
      <c r="BF15" s="144"/>
      <c r="BG15" s="144"/>
      <c r="BH15" s="1"/>
    </row>
    <row r="16" spans="1:60" ht="15" customHeight="1" thickBot="1">
      <c r="A16" s="19"/>
      <c r="B16" s="50"/>
      <c r="C16" s="51"/>
      <c r="D16" s="51"/>
      <c r="E16" s="52"/>
      <c r="F16" s="52"/>
      <c r="G16" s="52"/>
      <c r="H16" s="52"/>
      <c r="I16" s="52"/>
      <c r="J16" s="52"/>
      <c r="K16" s="76"/>
      <c r="L16" s="15"/>
      <c r="M16" s="151"/>
      <c r="N16" s="76" t="s">
        <v>68</v>
      </c>
      <c r="O16" s="15"/>
      <c r="P16" s="151"/>
      <c r="Q16" s="77" t="s">
        <v>69</v>
      </c>
      <c r="R16" s="78"/>
      <c r="S16" s="79"/>
      <c r="T16" s="54"/>
      <c r="U16" s="55"/>
      <c r="V16" s="90"/>
      <c r="W16" s="226"/>
      <c r="X16" s="226"/>
      <c r="Y16" s="226"/>
      <c r="Z16" s="137"/>
      <c r="AA16" s="137"/>
      <c r="AB16" s="137"/>
      <c r="AC16" s="137"/>
      <c r="AZ16" s="1"/>
      <c r="BA16" s="87">
        <v>81</v>
      </c>
      <c r="BB16" s="85" t="s">
        <v>115</v>
      </c>
      <c r="BC16" s="86" t="s">
        <v>105</v>
      </c>
      <c r="BD16" s="144"/>
      <c r="BE16" s="144"/>
      <c r="BF16" s="144"/>
      <c r="BG16" s="144"/>
      <c r="BH16" s="1"/>
    </row>
    <row r="17" spans="1:60" ht="15">
      <c r="A17" s="19"/>
      <c r="B17" s="56"/>
      <c r="C17" s="130"/>
      <c r="D17" s="130"/>
      <c r="E17" s="130"/>
      <c r="F17" s="130"/>
      <c r="G17" s="130"/>
      <c r="H17" s="130"/>
      <c r="I17" s="130"/>
      <c r="J17" s="130"/>
      <c r="K17" s="130"/>
      <c r="L17" s="130"/>
      <c r="M17" s="130"/>
      <c r="N17" s="131"/>
      <c r="O17" s="129"/>
      <c r="P17" s="129"/>
      <c r="Q17" s="129"/>
      <c r="R17" s="129"/>
      <c r="S17" s="132"/>
      <c r="T17" s="133"/>
      <c r="U17" s="38"/>
      <c r="V17" s="90"/>
      <c r="W17" s="137"/>
      <c r="X17" s="137"/>
      <c r="Y17" s="137"/>
      <c r="Z17" s="137"/>
      <c r="AA17" s="137"/>
      <c r="AB17" s="137"/>
      <c r="AC17" s="137"/>
      <c r="AZ17" s="1"/>
      <c r="BA17" s="82" t="s">
        <v>109</v>
      </c>
      <c r="BB17" s="85" t="s">
        <v>101</v>
      </c>
      <c r="BC17" s="86" t="s">
        <v>106</v>
      </c>
      <c r="BD17" s="144">
        <v>3</v>
      </c>
      <c r="BE17" s="144"/>
      <c r="BF17" s="144"/>
      <c r="BG17" s="144"/>
      <c r="BH17" s="1"/>
    </row>
    <row r="18" spans="1:60" ht="27.75">
      <c r="A18" s="19"/>
      <c r="B18" s="7"/>
      <c r="C18" s="130"/>
      <c r="D18" s="130"/>
      <c r="E18" s="130"/>
      <c r="F18" s="130"/>
      <c r="G18" s="130"/>
      <c r="H18" s="130"/>
      <c r="I18" s="130"/>
      <c r="J18" s="130"/>
      <c r="K18" s="130"/>
      <c r="L18" s="130"/>
      <c r="M18" s="130"/>
      <c r="N18" s="131"/>
      <c r="O18" s="129"/>
      <c r="P18" s="129"/>
      <c r="Q18" s="138"/>
      <c r="R18" s="74"/>
      <c r="S18" s="138"/>
      <c r="T18" s="138"/>
      <c r="U18" s="38"/>
      <c r="V18" s="90"/>
      <c r="W18" s="137"/>
      <c r="X18" s="137"/>
      <c r="Y18" s="137"/>
      <c r="Z18" s="137"/>
      <c r="AA18" s="137"/>
      <c r="AB18" s="137"/>
      <c r="AC18" s="137"/>
      <c r="AZ18" s="1"/>
      <c r="BA18" s="82" t="s">
        <v>108</v>
      </c>
      <c r="BB18" s="85" t="s">
        <v>102</v>
      </c>
      <c r="BC18" s="86" t="s">
        <v>107</v>
      </c>
      <c r="BD18" s="144">
        <v>2</v>
      </c>
      <c r="BE18" s="144"/>
      <c r="BF18" s="144"/>
      <c r="BG18" s="144"/>
      <c r="BH18" s="1"/>
    </row>
    <row r="19" spans="1:60" ht="15.75" customHeight="1">
      <c r="A19" s="19"/>
      <c r="B19" s="7"/>
      <c r="C19" s="130"/>
      <c r="D19" s="130"/>
      <c r="E19" s="130"/>
      <c r="F19" s="130"/>
      <c r="G19" s="130"/>
      <c r="H19" s="130"/>
      <c r="I19" s="130"/>
      <c r="J19" s="130"/>
      <c r="K19" s="152"/>
      <c r="L19" s="152"/>
      <c r="M19" s="152"/>
      <c r="N19" s="39"/>
      <c r="O19" s="39"/>
      <c r="P19" s="39"/>
      <c r="Q19" s="39"/>
      <c r="R19" s="138"/>
      <c r="S19" s="138"/>
      <c r="T19" s="138"/>
      <c r="U19" s="39"/>
      <c r="V19" s="92"/>
      <c r="W19" s="137"/>
      <c r="X19" s="137"/>
      <c r="Y19" s="137"/>
      <c r="Z19" s="137"/>
      <c r="AA19" s="137"/>
      <c r="AB19" s="137"/>
      <c r="AC19" s="137"/>
      <c r="AZ19" s="1"/>
      <c r="BA19" s="86"/>
      <c r="BB19" s="83" t="s">
        <v>30</v>
      </c>
      <c r="BC19" s="86"/>
      <c r="BD19" s="144"/>
      <c r="BE19" s="144"/>
      <c r="BF19" s="144"/>
      <c r="BG19" s="144"/>
      <c r="BH19" s="1"/>
    </row>
    <row r="20" spans="1:60" ht="15.75">
      <c r="A20" s="19"/>
      <c r="B20" s="57"/>
      <c r="C20" s="130"/>
      <c r="D20" s="130"/>
      <c r="E20" s="130"/>
      <c r="F20" s="130"/>
      <c r="G20" s="130"/>
      <c r="H20" s="130"/>
      <c r="I20" s="130"/>
      <c r="J20" s="130"/>
      <c r="K20" s="130"/>
      <c r="L20" s="130"/>
      <c r="M20" s="130"/>
      <c r="N20" s="131"/>
      <c r="O20" s="129"/>
      <c r="P20" s="129"/>
      <c r="Q20" s="129"/>
      <c r="R20" s="153"/>
      <c r="S20" s="153"/>
      <c r="T20" s="153"/>
      <c r="U20" s="38"/>
      <c r="V20" s="90"/>
      <c r="W20" s="137"/>
      <c r="X20" s="137"/>
      <c r="Y20" s="137"/>
      <c r="Z20" s="137"/>
      <c r="AA20" s="137"/>
      <c r="AB20" s="137"/>
      <c r="AC20" s="137"/>
      <c r="AZ20" s="1"/>
      <c r="BA20" s="82"/>
      <c r="BB20" s="85" t="s">
        <v>34</v>
      </c>
      <c r="BC20" s="86"/>
      <c r="BD20" s="144"/>
      <c r="BE20" s="144"/>
      <c r="BF20" s="144"/>
      <c r="BG20" s="144"/>
      <c r="BH20" s="1"/>
    </row>
    <row r="21" spans="1:60" ht="15.75">
      <c r="A21" s="19"/>
      <c r="B21" s="7"/>
      <c r="C21" s="130"/>
      <c r="D21" s="130"/>
      <c r="E21" s="130"/>
      <c r="F21" s="130"/>
      <c r="G21" s="130"/>
      <c r="H21" s="130"/>
      <c r="I21" s="130"/>
      <c r="J21" s="130"/>
      <c r="K21" s="130"/>
      <c r="L21" s="130"/>
      <c r="M21" s="130"/>
      <c r="N21" s="131"/>
      <c r="O21" s="130"/>
      <c r="P21" s="130"/>
      <c r="Q21" s="130"/>
      <c r="R21" s="153"/>
      <c r="S21" s="153"/>
      <c r="T21" s="153"/>
      <c r="U21" s="38"/>
      <c r="V21" s="90"/>
      <c r="W21" s="137"/>
      <c r="X21" s="137"/>
      <c r="Y21" s="137"/>
      <c r="Z21" s="137"/>
      <c r="AA21" s="137"/>
      <c r="AB21" s="137"/>
      <c r="AC21" s="137"/>
      <c r="AZ21" s="1"/>
      <c r="BA21" s="82"/>
      <c r="BB21" s="85" t="s">
        <v>111</v>
      </c>
      <c r="BC21" s="86"/>
      <c r="BD21" s="144"/>
      <c r="BE21" s="144"/>
      <c r="BF21" s="144"/>
      <c r="BG21" s="144"/>
      <c r="BH21" s="1"/>
    </row>
    <row r="22" spans="1:60" ht="15">
      <c r="A22" s="19"/>
      <c r="B22" s="7"/>
      <c r="C22" s="130"/>
      <c r="D22" s="130"/>
      <c r="E22" s="130"/>
      <c r="F22" s="130"/>
      <c r="G22" s="130"/>
      <c r="H22" s="130"/>
      <c r="I22" s="130"/>
      <c r="J22" s="130"/>
      <c r="K22" s="152"/>
      <c r="L22" s="152"/>
      <c r="M22" s="152"/>
      <c r="N22" s="39"/>
      <c r="O22" s="39"/>
      <c r="P22" s="39"/>
      <c r="Q22" s="39"/>
      <c r="R22" s="39"/>
      <c r="S22" s="39"/>
      <c r="T22" s="39"/>
      <c r="U22" s="39"/>
      <c r="V22" s="92"/>
      <c r="W22" s="137"/>
      <c r="X22" s="137"/>
      <c r="Y22" s="137"/>
      <c r="Z22" s="137"/>
      <c r="AA22" s="137"/>
      <c r="AB22" s="137"/>
      <c r="AC22" s="137"/>
      <c r="AZ22" s="1"/>
      <c r="BA22" s="86"/>
      <c r="BB22" s="83" t="s">
        <v>112</v>
      </c>
      <c r="BC22" s="88"/>
      <c r="BD22" s="144"/>
      <c r="BE22" s="144"/>
      <c r="BF22" s="144"/>
      <c r="BG22" s="144"/>
      <c r="BH22" s="1"/>
    </row>
    <row r="23" spans="1:60" ht="15">
      <c r="A23" s="19"/>
      <c r="B23" s="7"/>
      <c r="C23" s="130"/>
      <c r="D23" s="130"/>
      <c r="E23" s="130"/>
      <c r="F23" s="130"/>
      <c r="G23" s="130"/>
      <c r="H23" s="130"/>
      <c r="I23" s="130"/>
      <c r="J23" s="130"/>
      <c r="K23" s="130"/>
      <c r="L23" s="130"/>
      <c r="M23" s="130"/>
      <c r="N23" s="131"/>
      <c r="O23" s="129"/>
      <c r="P23" s="129"/>
      <c r="Q23" s="129"/>
      <c r="R23" s="129"/>
      <c r="S23" s="132"/>
      <c r="T23" s="133"/>
      <c r="U23" s="38"/>
      <c r="V23" s="92"/>
      <c r="W23" s="137"/>
      <c r="X23" s="137"/>
      <c r="Y23" s="137"/>
      <c r="Z23" s="137"/>
      <c r="AA23" s="137"/>
      <c r="AB23" s="137"/>
      <c r="AC23" s="137"/>
      <c r="AZ23" s="1"/>
      <c r="BA23" s="86"/>
      <c r="BB23" s="89" t="s">
        <v>98</v>
      </c>
      <c r="BC23" s="88"/>
      <c r="BD23" s="144"/>
      <c r="BE23" s="144"/>
      <c r="BF23" s="144"/>
      <c r="BG23" s="144"/>
      <c r="BH23" s="1"/>
    </row>
    <row r="24" spans="1:60" ht="15">
      <c r="A24" s="19"/>
      <c r="B24" s="7"/>
      <c r="C24" s="130"/>
      <c r="D24" s="130"/>
      <c r="E24" s="130"/>
      <c r="F24" s="130"/>
      <c r="G24" s="130"/>
      <c r="H24" s="130"/>
      <c r="I24" s="130"/>
      <c r="J24" s="130"/>
      <c r="K24" s="130"/>
      <c r="L24" s="130"/>
      <c r="M24" s="130"/>
      <c r="N24" s="131"/>
      <c r="O24" s="130"/>
      <c r="P24" s="130"/>
      <c r="Q24" s="130"/>
      <c r="R24" s="130"/>
      <c r="S24" s="130"/>
      <c r="T24" s="133"/>
      <c r="U24" s="38"/>
      <c r="V24" s="92"/>
      <c r="W24" s="137"/>
      <c r="X24" s="137"/>
      <c r="Y24" s="137"/>
      <c r="Z24" s="137"/>
      <c r="AA24" s="137"/>
      <c r="AB24" s="137"/>
      <c r="AC24" s="137"/>
      <c r="AZ24" s="1"/>
      <c r="BA24" s="86"/>
      <c r="BB24" s="81" t="s">
        <v>132</v>
      </c>
      <c r="BC24" s="88"/>
      <c r="BD24" s="144"/>
      <c r="BE24" s="144"/>
      <c r="BF24" s="144"/>
      <c r="BG24" s="144"/>
      <c r="BH24" s="1"/>
    </row>
    <row r="25" spans="1:60" ht="18.75">
      <c r="A25" s="19"/>
      <c r="B25" s="7"/>
      <c r="C25" s="130"/>
      <c r="D25" s="130"/>
      <c r="E25" s="130"/>
      <c r="F25" s="130"/>
      <c r="G25" s="130"/>
      <c r="H25" s="130"/>
      <c r="I25" s="130"/>
      <c r="J25" s="130"/>
      <c r="K25" s="152"/>
      <c r="L25" s="152"/>
      <c r="M25" s="152"/>
      <c r="N25" s="39"/>
      <c r="O25" s="39"/>
      <c r="P25" s="39"/>
      <c r="Q25" s="39"/>
      <c r="R25" s="39"/>
      <c r="S25" s="39"/>
      <c r="T25" s="39"/>
      <c r="U25" s="39"/>
      <c r="V25" s="90"/>
      <c r="W25" s="90"/>
      <c r="X25" s="95"/>
      <c r="Y25" s="94"/>
      <c r="Z25" s="154"/>
      <c r="AA25" s="154"/>
      <c r="AB25" s="137"/>
      <c r="AC25" s="137"/>
      <c r="AZ25" s="1"/>
      <c r="BA25" s="1"/>
      <c r="BB25" s="1"/>
      <c r="BC25" s="1"/>
      <c r="BD25" s="1"/>
      <c r="BE25" s="1"/>
      <c r="BF25" s="1"/>
      <c r="BG25" s="1"/>
      <c r="BH25" s="1"/>
    </row>
    <row r="26" spans="1:29" ht="18.75">
      <c r="A26" s="19"/>
      <c r="B26" s="7"/>
      <c r="C26" s="45"/>
      <c r="D26" s="45"/>
      <c r="E26" s="45"/>
      <c r="F26" s="45"/>
      <c r="G26" s="45"/>
      <c r="H26" s="45"/>
      <c r="I26" s="45"/>
      <c r="J26" s="45"/>
      <c r="K26" s="45"/>
      <c r="L26" s="45"/>
      <c r="M26" s="45"/>
      <c r="N26" s="45"/>
      <c r="O26" s="45"/>
      <c r="P26" s="45"/>
      <c r="Q26" s="45"/>
      <c r="R26" s="45"/>
      <c r="S26" s="45"/>
      <c r="T26" s="45"/>
      <c r="U26" s="45"/>
      <c r="V26" s="39"/>
      <c r="W26" s="39"/>
      <c r="X26" s="44"/>
      <c r="Y26" s="45"/>
      <c r="Z26" s="137"/>
      <c r="AA26" s="137"/>
      <c r="AB26" s="137"/>
      <c r="AC26" s="137"/>
    </row>
    <row r="27" spans="1:29" ht="15">
      <c r="A27" s="19"/>
      <c r="B27" s="7"/>
      <c r="C27" s="39"/>
      <c r="D27" s="39"/>
      <c r="E27" s="39"/>
      <c r="F27" s="39"/>
      <c r="G27" s="39"/>
      <c r="H27" s="39"/>
      <c r="I27" s="39"/>
      <c r="J27" s="39"/>
      <c r="K27" s="39"/>
      <c r="L27" s="39"/>
      <c r="M27" s="39"/>
      <c r="N27" s="39"/>
      <c r="O27" s="39"/>
      <c r="P27" s="39"/>
      <c r="Q27" s="39"/>
      <c r="R27" s="39"/>
      <c r="S27" s="39"/>
      <c r="T27" s="39"/>
      <c r="U27" s="45"/>
      <c r="V27" s="45"/>
      <c r="W27" s="45"/>
      <c r="X27" s="39"/>
      <c r="Y27" s="45"/>
      <c r="Z27" s="137"/>
      <c r="AA27" s="137"/>
      <c r="AB27" s="137"/>
      <c r="AC27" s="137"/>
    </row>
    <row r="28" spans="1:29" ht="15">
      <c r="A28" s="19"/>
      <c r="B28" s="7"/>
      <c r="C28" s="39"/>
      <c r="D28" s="39"/>
      <c r="E28" s="39"/>
      <c r="F28" s="39"/>
      <c r="G28" s="39"/>
      <c r="H28" s="39"/>
      <c r="I28" s="39"/>
      <c r="J28" s="39"/>
      <c r="K28" s="39"/>
      <c r="L28" s="39"/>
      <c r="M28" s="39"/>
      <c r="N28" s="39"/>
      <c r="O28" s="39"/>
      <c r="P28" s="39"/>
      <c r="Q28" s="39"/>
      <c r="R28" s="39"/>
      <c r="S28" s="39"/>
      <c r="T28" s="39"/>
      <c r="U28" s="45"/>
      <c r="V28" s="45"/>
      <c r="W28" s="45"/>
      <c r="X28" s="45"/>
      <c r="Y28" s="45"/>
      <c r="Z28" s="137"/>
      <c r="AA28" s="137"/>
      <c r="AB28" s="137"/>
      <c r="AC28" s="137"/>
    </row>
    <row r="29" spans="1:29" ht="12.75">
      <c r="A29" s="19"/>
      <c r="B29" s="7"/>
      <c r="C29" s="45"/>
      <c r="D29" s="45"/>
      <c r="E29" s="45"/>
      <c r="F29" s="45"/>
      <c r="G29" s="45"/>
      <c r="H29" s="45"/>
      <c r="I29" s="45"/>
      <c r="J29" s="45"/>
      <c r="K29" s="45"/>
      <c r="L29" s="45"/>
      <c r="M29" s="45"/>
      <c r="N29" s="45"/>
      <c r="O29" s="45"/>
      <c r="P29" s="45"/>
      <c r="Q29" s="45"/>
      <c r="R29" s="45"/>
      <c r="S29" s="45"/>
      <c r="T29" s="45"/>
      <c r="U29" s="45"/>
      <c r="V29" s="45"/>
      <c r="W29" s="45"/>
      <c r="X29" s="45"/>
      <c r="Y29" s="45"/>
      <c r="Z29" s="137"/>
      <c r="AA29" s="137"/>
      <c r="AB29" s="137"/>
      <c r="AC29" s="137"/>
    </row>
    <row r="30" spans="1:29" ht="12.75">
      <c r="A30" s="22"/>
      <c r="V30" s="45"/>
      <c r="W30" s="45"/>
      <c r="X30" s="45"/>
      <c r="Y30" s="32"/>
      <c r="Z30" s="80"/>
      <c r="AA30" s="80"/>
      <c r="AB30" s="80"/>
      <c r="AC30" s="80"/>
    </row>
    <row r="31" ht="12.75">
      <c r="A31" s="22"/>
    </row>
  </sheetData>
  <sheetProtection password="CF7A" sheet="1" objects="1" scenarios="1"/>
  <mergeCells count="30">
    <mergeCell ref="C14:I14"/>
    <mergeCell ref="J14:K14"/>
    <mergeCell ref="J15:K15"/>
    <mergeCell ref="L15:S15"/>
    <mergeCell ref="L14:N14"/>
    <mergeCell ref="O14:S14"/>
    <mergeCell ref="M8:N8"/>
    <mergeCell ref="M9:N9"/>
    <mergeCell ref="T13:T15"/>
    <mergeCell ref="C13:S13"/>
    <mergeCell ref="E10:F10"/>
    <mergeCell ref="C11:E11"/>
    <mergeCell ref="F11:H11"/>
    <mergeCell ref="E8:F8"/>
    <mergeCell ref="C9:I9"/>
    <mergeCell ref="C15:I15"/>
    <mergeCell ref="M7:N7"/>
    <mergeCell ref="C7:D7"/>
    <mergeCell ref="E7:F7"/>
    <mergeCell ref="Q7:S7"/>
    <mergeCell ref="W13:Y16"/>
    <mergeCell ref="C6:J6"/>
    <mergeCell ref="B3:E3"/>
    <mergeCell ref="F3:H3"/>
    <mergeCell ref="L3:M3"/>
    <mergeCell ref="C5:D5"/>
    <mergeCell ref="E5:F5"/>
    <mergeCell ref="M5:N5"/>
    <mergeCell ref="M10:N10"/>
    <mergeCell ref="M6:N6"/>
  </mergeCells>
  <conditionalFormatting sqref="F3:H3">
    <cfRule type="cellIs" priority="1" dxfId="20" operator="between" stopIfTrue="1">
      <formula>$BE$5</formula>
      <formula>$BE$3</formula>
    </cfRule>
  </conditionalFormatting>
  <conditionalFormatting sqref="E5:F5">
    <cfRule type="cellIs" priority="2" dxfId="26" operator="between" stopIfTrue="1">
      <formula>$BB$15</formula>
      <formula>$BB$16</formula>
    </cfRule>
  </conditionalFormatting>
  <conditionalFormatting sqref="M5:N5">
    <cfRule type="cellIs" priority="3" dxfId="27" operator="between" stopIfTrue="1">
      <formula>17</formula>
      <formula>32</formula>
    </cfRule>
    <cfRule type="cellIs" priority="4" dxfId="17" operator="equal" stopIfTrue="1">
      <formula>64</formula>
    </cfRule>
    <cfRule type="cellIs" priority="5" dxfId="17" operator="equal" stopIfTrue="1">
      <formula>81</formula>
    </cfRule>
  </conditionalFormatting>
  <conditionalFormatting sqref="M7:N8 J14:K14">
    <cfRule type="cellIs" priority="6" dxfId="15" operator="equal" stopIfTrue="1">
      <formula>$BB$2</formula>
    </cfRule>
  </conditionalFormatting>
  <conditionalFormatting sqref="K8 M10:N10 M6:N6">
    <cfRule type="cellIs" priority="7" dxfId="15" operator="equal" stopIfTrue="1">
      <formula>$M$5</formula>
    </cfRule>
  </conditionalFormatting>
  <conditionalFormatting sqref="M9:N9">
    <cfRule type="cellIs" priority="8" dxfId="15" operator="equal" stopIfTrue="1">
      <formula>1</formula>
    </cfRule>
  </conditionalFormatting>
  <conditionalFormatting sqref="F11:H11 J15:K15">
    <cfRule type="cellIs" priority="9" dxfId="14" operator="equal" stopIfTrue="1">
      <formula>$BB$11</formula>
    </cfRule>
  </conditionalFormatting>
  <conditionalFormatting sqref="L14:N14">
    <cfRule type="cellIs" priority="10" dxfId="18" operator="equal" stopIfTrue="1">
      <formula>$BB$23</formula>
    </cfRule>
  </conditionalFormatting>
  <conditionalFormatting sqref="R18:T21">
    <cfRule type="cellIs" priority="11" dxfId="28" operator="equal" stopIfTrue="1">
      <formula>$BB$24</formula>
    </cfRule>
  </conditionalFormatting>
  <conditionalFormatting sqref="Q18">
    <cfRule type="cellIs" priority="12" dxfId="21" operator="equal" stopIfTrue="1">
      <formula>$BB$24</formula>
    </cfRule>
  </conditionalFormatting>
  <conditionalFormatting sqref="T11">
    <cfRule type="cellIs" priority="13" dxfId="29" operator="equal" stopIfTrue="1">
      <formula>$BB$4</formula>
    </cfRule>
  </conditionalFormatting>
  <conditionalFormatting sqref="T13:T15">
    <cfRule type="cellIs" priority="14" dxfId="9" operator="equal" stopIfTrue="1">
      <formula>$BB$4</formula>
    </cfRule>
  </conditionalFormatting>
  <conditionalFormatting sqref="T6:T10">
    <cfRule type="cellIs" priority="15" dxfId="30" operator="equal" stopIfTrue="1">
      <formula>$BB$4</formula>
    </cfRule>
  </conditionalFormatting>
  <conditionalFormatting sqref="T5">
    <cfRule type="cellIs" priority="16" dxfId="31" operator="equal" stopIfTrue="1">
      <formula>$BB$4</formula>
    </cfRule>
  </conditionalFormatting>
  <conditionalFormatting sqref="W13:Y16">
    <cfRule type="cellIs" priority="17" dxfId="9" operator="equal" stopIfTrue="1">
      <formula>$BB$21</formula>
    </cfRule>
  </conditionalFormatting>
  <dataValidations count="4">
    <dataValidation type="list" allowBlank="1" showInputMessage="1" showErrorMessage="1" sqref="F11 J15">
      <formula1>$BB$10:$BB$13</formula1>
    </dataValidation>
    <dataValidation type="list" allowBlank="1" showInputMessage="1" showErrorMessage="1" sqref="E5:F5">
      <formula1>$BB$14:$BB$18</formula1>
    </dataValidation>
    <dataValidation type="list" allowBlank="1" showInputMessage="1" showErrorMessage="1" sqref="L14">
      <formula1>$BB$19:$BB$23</formula1>
    </dataValidation>
    <dataValidation type="list" allowBlank="1" showInputMessage="1" showErrorMessage="1" sqref="F3:H3">
      <formula1>$BE$3:$BE$7</formula1>
    </dataValidation>
  </dataValidation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ΕΜΠ</dc:creator>
  <cp:keywords/>
  <dc:description/>
  <cp:lastModifiedBy>george</cp:lastModifiedBy>
  <cp:lastPrinted>2003-02-26T06:59:12Z</cp:lastPrinted>
  <dcterms:created xsi:type="dcterms:W3CDTF">2001-03-18T22:23:51Z</dcterms:created>
  <dcterms:modified xsi:type="dcterms:W3CDTF">2007-05-09T10:18:10Z</dcterms:modified>
  <cp:category/>
  <cp:version/>
  <cp:contentType/>
  <cp:contentStatus/>
</cp:coreProperties>
</file>